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mc:AlternateContent xmlns:mc="http://schemas.openxmlformats.org/markup-compatibility/2006">
    <mc:Choice Requires="x15">
      <x15ac:absPath xmlns:x15ac="http://schemas.microsoft.com/office/spreadsheetml/2010/11/ac" url="\\snl\Collaborative\IBTR\Core Documents\April 2021 Core Document ISO update\2021 Core Documents before 35001 update_from MATRIX GBRMC 2.0\Originals\"/>
    </mc:Choice>
  </mc:AlternateContent>
  <xr:revisionPtr revIDLastSave="0" documentId="8_{83B41606-901A-4524-A953-DA8994396EA9}" xr6:coauthVersionLast="45" xr6:coauthVersionMax="45" xr10:uidLastSave="{00000000-0000-0000-0000-000000000000}"/>
  <bookViews>
    <workbookView xWindow="-120" yWindow="-120" windowWidth="29040" windowHeight="15840" tabRatio="816"/>
  </bookViews>
  <sheets>
    <sheet name="Cover" sheetId="1" r:id="rId1"/>
    <sheet name="Lab" sheetId="4" r:id="rId2"/>
    <sheet name="1.Orga" sheetId="5" r:id="rId3"/>
    <sheet name="2.Docs" sheetId="6" r:id="rId4"/>
    <sheet name="3.Specimen" sheetId="7" r:id="rId5"/>
    <sheet name="4.Data" sheetId="8" r:id="rId6"/>
    <sheet name="5.Reagents" sheetId="9" r:id="rId7"/>
    <sheet name="6.Equip" sheetId="10" r:id="rId8"/>
    <sheet name="7.Testing" sheetId="11" r:id="rId9"/>
    <sheet name="8.Facilities" sheetId="12" r:id="rId10"/>
    <sheet name="9.HR" sheetId="13" r:id="rId11"/>
    <sheet name="10.Biorisk" sheetId="14" r:id="rId12"/>
    <sheet name="11.Public Health" sheetId="15" r:id="rId13"/>
    <sheet name="12.Gap Analysis" sheetId="16" r:id="rId14"/>
    <sheet name="Summary" sheetId="2" r:id="rId15"/>
    <sheet name="Language" sheetId="17" r:id="rId16"/>
    <sheet name="Export" sheetId="18" r:id="rId17"/>
    <sheet name="Acronyms" sheetId="19" r:id="rId18"/>
  </sheets>
  <definedNames>
    <definedName name="_xlnm._FilterDatabase" localSheetId="15" hidden="1">Language!$A$3:$D$615</definedName>
    <definedName name="_xlnm.Print_Area" localSheetId="2">'1.Orga'!$A$1:$E$70</definedName>
    <definedName name="_xlnm.Print_Area" localSheetId="11">'10.Biorisk'!$A$1:$E$82</definedName>
    <definedName name="_xlnm.Print_Area" localSheetId="12">'11.Public Health'!$A$1:$E$57</definedName>
    <definedName name="_xlnm.Print_Area" localSheetId="13">'12.Gap Analysis'!$A$1:$D$86</definedName>
    <definedName name="_xlnm.Print_Area" localSheetId="3">'2.Docs'!$A$1:$E$64</definedName>
    <definedName name="_xlnm.Print_Area" localSheetId="4">'3.Specimen'!$A$1:$E$85</definedName>
    <definedName name="_xlnm.Print_Area" localSheetId="5">'4.Data'!$A$1:$E$60</definedName>
    <definedName name="_xlnm.Print_Area" localSheetId="6">'5.Reagents'!$A$1:$E$57</definedName>
    <definedName name="_xlnm.Print_Area" localSheetId="7">'6.Equip'!$A$1:$F$123</definedName>
    <definedName name="_xlnm.Print_Area" localSheetId="8">'7.Testing'!$A$1:$S$249</definedName>
    <definedName name="_xlnm.Print_Area" localSheetId="9">'8.Facilities'!$A$1:$E$43</definedName>
    <definedName name="_xlnm.Print_Area" localSheetId="10">'9.HR'!$A$1:$E$66</definedName>
    <definedName name="_xlnm.Print_Area" localSheetId="17">Acronyms!$A$1:$J$36</definedName>
    <definedName name="_xlnm.Print_Area" localSheetId="0">Cover!$A$1:$A$43</definedName>
    <definedName name="_xlnm.Print_Area" localSheetId="1">Lab!$A$1:$B$83</definedName>
    <definedName name="_xlnm.Print_Area" localSheetId="15">Language!$A$1:$E$656</definedName>
    <definedName name="_xlnm.Print_Area" localSheetId="14">Summary!$A$1:$F$169</definedName>
    <definedName name="_xlnm.Print_Titles" localSheetId="2">'1.Orga'!$4:$4</definedName>
    <definedName name="_xlnm.Print_Titles" localSheetId="11">'10.Biorisk'!$4:$4</definedName>
    <definedName name="_xlnm.Print_Titles" localSheetId="12">'11.Public Health'!$4:$4</definedName>
    <definedName name="_xlnm.Print_Titles" localSheetId="3">'2.Docs'!$4:$4</definedName>
    <definedName name="_xlnm.Print_Titles" localSheetId="4">'3.Specimen'!$4:$4</definedName>
    <definedName name="_xlnm.Print_Titles" localSheetId="5">'4.Data'!$4:$4</definedName>
    <definedName name="_xlnm.Print_Titles" localSheetId="6">'5.Reagents'!$4:$4</definedName>
    <definedName name="_xlnm.Print_Titles" localSheetId="7">'6.Equip'!$39:$39</definedName>
    <definedName name="_xlnm.Print_Titles" localSheetId="8">'7.Testing'!$30:$31</definedName>
    <definedName name="_xlnm.Print_Titles" localSheetId="9">'8.Facilities'!$4:$4</definedName>
    <definedName name="_xlnm.Print_Titles" localSheetId="10">'9.HR'!$4:$4</definedName>
    <definedName name="_xlnm.Print_Titles" localSheetId="15">Language!$3:$3</definedName>
    <definedName name="Z_16BD123E_21AA_4DA4_B477_56A28E780F44_.wvu.FilterData" localSheetId="15" hidden="1">Language!$A$3:$D$615</definedName>
    <definedName name="Z_16BD123E_21AA_4DA4_B477_56A28E780F44_.wvu.PrintArea" localSheetId="2" hidden="1">'1.Orga'!$A$1:$D$52</definedName>
    <definedName name="Z_16BD123E_21AA_4DA4_B477_56A28E780F44_.wvu.PrintArea" localSheetId="11" hidden="1">'10.Biorisk'!$A$1:$D$50</definedName>
    <definedName name="Z_16BD123E_21AA_4DA4_B477_56A28E780F44_.wvu.PrintArea" localSheetId="12" hidden="1">'11.Public Health'!$A$1:$D$31</definedName>
    <definedName name="Z_16BD123E_21AA_4DA4_B477_56A28E780F44_.wvu.PrintArea" localSheetId="13" hidden="1">'12.Gap Analysis'!$A$1:$C$54</definedName>
    <definedName name="Z_16BD123E_21AA_4DA4_B477_56A28E780F44_.wvu.PrintArea" localSheetId="3" hidden="1">'2.Docs'!$A$1:$D$58</definedName>
    <definedName name="Z_16BD123E_21AA_4DA4_B477_56A28E780F44_.wvu.PrintArea" localSheetId="4" hidden="1">'3.Specimen'!$A$1:$D$60</definedName>
    <definedName name="Z_16BD123E_21AA_4DA4_B477_56A28E780F44_.wvu.PrintArea" localSheetId="5" hidden="1">'4.Data'!$A$1:$D$53</definedName>
    <definedName name="Z_16BD123E_21AA_4DA4_B477_56A28E780F44_.wvu.PrintArea" localSheetId="6" hidden="1">'5.Reagents'!$A$1:$D$38</definedName>
    <definedName name="Z_16BD123E_21AA_4DA4_B477_56A28E780F44_.wvu.PrintArea" localSheetId="7" hidden="1">'6.Equip'!$A$1:$I$113</definedName>
    <definedName name="Z_16BD123E_21AA_4DA4_B477_56A28E780F44_.wvu.PrintArea" localSheetId="8" hidden="1">'7.Testing'!$A$1:$S$232</definedName>
    <definedName name="Z_16BD123E_21AA_4DA4_B477_56A28E780F44_.wvu.PrintArea" localSheetId="9" hidden="1">'8.Facilities'!$A$1:$D$26</definedName>
    <definedName name="Z_16BD123E_21AA_4DA4_B477_56A28E780F44_.wvu.PrintArea" localSheetId="10" hidden="1">'9.HR'!$A$1:$D$45</definedName>
    <definedName name="Z_16BD123E_21AA_4DA4_B477_56A28E780F44_.wvu.PrintArea" localSheetId="1" hidden="1">Lab!$A$1:$B$48</definedName>
    <definedName name="Z_16BD123E_21AA_4DA4_B477_56A28E780F44_.wvu.PrintArea" localSheetId="15" hidden="1">Language!$A$1:$E$615</definedName>
    <definedName name="Z_16BD123E_21AA_4DA4_B477_56A28E780F44_.wvu.PrintArea" localSheetId="14" hidden="1">Summary!$A$1:$I$142</definedName>
    <definedName name="Z_23E97C69_870E_4B81_B9F8_7E314BCA18CA_.wvu.PrintArea" localSheetId="2" hidden="1">'1.Orga'!$A$1:$D$52</definedName>
    <definedName name="Z_23E97C69_870E_4B81_B9F8_7E314BCA18CA_.wvu.PrintArea" localSheetId="11" hidden="1">'10.Biorisk'!$A$1:$D$50</definedName>
    <definedName name="Z_23E97C69_870E_4B81_B9F8_7E314BCA18CA_.wvu.PrintArea" localSheetId="12" hidden="1">'11.Public Health'!$A$1:$D$31</definedName>
    <definedName name="Z_23E97C69_870E_4B81_B9F8_7E314BCA18CA_.wvu.PrintArea" localSheetId="13" hidden="1">'12.Gap Analysis'!$A$1:$C$54</definedName>
    <definedName name="Z_23E97C69_870E_4B81_B9F8_7E314BCA18CA_.wvu.PrintArea" localSheetId="3" hidden="1">'2.Docs'!$A$1:$D$58</definedName>
    <definedName name="Z_23E97C69_870E_4B81_B9F8_7E314BCA18CA_.wvu.PrintArea" localSheetId="4" hidden="1">'3.Specimen'!$A$1:$D$60</definedName>
    <definedName name="Z_23E97C69_870E_4B81_B9F8_7E314BCA18CA_.wvu.PrintArea" localSheetId="5" hidden="1">'4.Data'!$A$1:$D$53</definedName>
    <definedName name="Z_23E97C69_870E_4B81_B9F8_7E314BCA18CA_.wvu.PrintArea" localSheetId="6" hidden="1">'5.Reagents'!$A$1:$D$38</definedName>
    <definedName name="Z_23E97C69_870E_4B81_B9F8_7E314BCA18CA_.wvu.PrintArea" localSheetId="7" hidden="1">'6.Equip'!$A$1:$I$113</definedName>
    <definedName name="Z_23E97C69_870E_4B81_B9F8_7E314BCA18CA_.wvu.PrintArea" localSheetId="8" hidden="1">'7.Testing'!$A$1:$S$232</definedName>
    <definedName name="Z_23E97C69_870E_4B81_B9F8_7E314BCA18CA_.wvu.PrintArea" localSheetId="9" hidden="1">'8.Facilities'!$A$1:$D$26</definedName>
    <definedName name="Z_23E97C69_870E_4B81_B9F8_7E314BCA18CA_.wvu.PrintArea" localSheetId="10" hidden="1">'9.HR'!$A$1:$D$45</definedName>
    <definedName name="Z_23E97C69_870E_4B81_B9F8_7E314BCA18CA_.wvu.PrintArea" localSheetId="1" hidden="1">Lab!$A$1:$B$48</definedName>
    <definedName name="Z_23E97C69_870E_4B81_B9F8_7E314BCA18CA_.wvu.PrintArea" localSheetId="15" hidden="1">Language!$A$1:$E$615</definedName>
    <definedName name="Z_23E97C69_870E_4B81_B9F8_7E314BCA18CA_.wvu.PrintArea" localSheetId="14" hidden="1">Summary!$A$1:$I$142</definedName>
    <definedName name="Z_F20950B5_8E18_4725_A4D5_C46AEC554D85_.wvu.PrintArea" localSheetId="2" hidden="1">'1.Orga'!$A$1:$D$47</definedName>
    <definedName name="Z_F20950B5_8E18_4725_A4D5_C46AEC554D85_.wvu.PrintArea" localSheetId="11" hidden="1">'10.Biorisk'!$A$1:$D$50</definedName>
    <definedName name="Z_F20950B5_8E18_4725_A4D5_C46AEC554D85_.wvu.PrintArea" localSheetId="12" hidden="1">'11.Public Health'!$A$1:$D$29</definedName>
    <definedName name="Z_F20950B5_8E18_4725_A4D5_C46AEC554D85_.wvu.PrintArea" localSheetId="13" hidden="1">'12.Gap Analysis'!$A$1:$C$53</definedName>
    <definedName name="Z_F20950B5_8E18_4725_A4D5_C46AEC554D85_.wvu.PrintArea" localSheetId="3" hidden="1">'2.Docs'!$A$1:$D$58</definedName>
    <definedName name="Z_F20950B5_8E18_4725_A4D5_C46AEC554D85_.wvu.PrintArea" localSheetId="4" hidden="1">'3.Specimen'!$A$1:$D$60</definedName>
    <definedName name="Z_F20950B5_8E18_4725_A4D5_C46AEC554D85_.wvu.PrintArea" localSheetId="5" hidden="1">'4.Data'!$A$1:$D$44</definedName>
    <definedName name="Z_F20950B5_8E18_4725_A4D5_C46AEC554D85_.wvu.PrintArea" localSheetId="6" hidden="1">'5.Reagents'!$A$1:$D$24</definedName>
    <definedName name="Z_F20950B5_8E18_4725_A4D5_C46AEC554D85_.wvu.PrintArea" localSheetId="7" hidden="1">'6.Equip'!$A$1:$D$113</definedName>
    <definedName name="Z_F20950B5_8E18_4725_A4D5_C46AEC554D85_.wvu.PrintArea" localSheetId="8" hidden="1">'7.Testing'!$A$1:$R$232</definedName>
    <definedName name="Z_F20950B5_8E18_4725_A4D5_C46AEC554D85_.wvu.PrintArea" localSheetId="9" hidden="1">'8.Facilities'!$A$1:$D$26</definedName>
    <definedName name="Z_F20950B5_8E18_4725_A4D5_C46AEC554D85_.wvu.PrintArea" localSheetId="10" hidden="1">'9.HR'!$A$1:$D$36</definedName>
    <definedName name="Z_F20950B5_8E18_4725_A4D5_C46AEC554D85_.wvu.PrintArea" localSheetId="1" hidden="1">Lab!$A$1:$B$26</definedName>
    <definedName name="Z_F20950B5_8E18_4725_A4D5_C46AEC554D85_.wvu.PrintArea" localSheetId="14" hidden="1">Summary!$A$1:$I$142</definedName>
  </definedNames>
  <calcPr calcId="191029" fullCalcOnLoad="1"/>
  <customWorkbookViews>
    <customWorkbookView name="John Stelling - Personal View" guid="{16BD123E-21AA-4DA4-B477-56A28E780F44}" mergeInterval="0" personalView="1" maximized="1" xWindow="1" yWindow="1" windowWidth="1276" windowHeight="580" activeSheetId="17"/>
    <customWorkbookView name="cognats - Personal View" guid="{F20950B5-8E18-4725-A4D5-C46AEC554D85}" mergeInterval="0" personalView="1" maximized="1" windowWidth="1276" windowHeight="852" activeSheetId="17"/>
    <customWorkbookView name="dolmazonv - Personal View" guid="{23E97C69-870E-4B81-B9F8-7E314BCA18CA}" mergeInterval="0" personalView="1" maximized="1" windowWidth="1276" windowHeight="861"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5" i="17" l="1"/>
  <c r="B235" i="17"/>
  <c r="B51" i="8" s="1"/>
  <c r="F41" i="14"/>
  <c r="G41" i="14" s="1"/>
  <c r="F42" i="14"/>
  <c r="B40" i="14"/>
  <c r="A546" i="17"/>
  <c r="B546" i="17"/>
  <c r="A368" i="17"/>
  <c r="B368" i="17" s="1"/>
  <c r="B104" i="10" s="1"/>
  <c r="A327" i="17"/>
  <c r="B327" i="17"/>
  <c r="B63" i="10" s="1"/>
  <c r="B150" i="2"/>
  <c r="C31" i="2"/>
  <c r="C32" i="2"/>
  <c r="C33" i="2"/>
  <c r="C34" i="2"/>
  <c r="C35" i="2"/>
  <c r="C36" i="2"/>
  <c r="C37" i="2"/>
  <c r="C38" i="2"/>
  <c r="C39" i="2"/>
  <c r="C40" i="2"/>
  <c r="C41" i="2"/>
  <c r="C42" i="2"/>
  <c r="C43" i="2"/>
  <c r="C44" i="2"/>
  <c r="C45" i="2"/>
  <c r="C46" i="2"/>
  <c r="C47" i="2"/>
  <c r="C30" i="2"/>
  <c r="C29" i="2"/>
  <c r="D47" i="2"/>
  <c r="D46" i="2"/>
  <c r="D45" i="2"/>
  <c r="D44" i="2"/>
  <c r="D43" i="2"/>
  <c r="D42" i="2"/>
  <c r="D41" i="2"/>
  <c r="D40" i="2"/>
  <c r="D39" i="2"/>
  <c r="D38" i="2"/>
  <c r="D37" i="2"/>
  <c r="D36" i="2"/>
  <c r="D35" i="2"/>
  <c r="D34" i="2"/>
  <c r="D33" i="2"/>
  <c r="D32" i="2"/>
  <c r="D31" i="2"/>
  <c r="D30" i="2"/>
  <c r="C48" i="2"/>
  <c r="D29" i="2"/>
  <c r="Y35" i="11"/>
  <c r="V40" i="11"/>
  <c r="W40" i="11"/>
  <c r="X40" i="11"/>
  <c r="Y40" i="11"/>
  <c r="Z40" i="11"/>
  <c r="AA40" i="11"/>
  <c r="AB40" i="11"/>
  <c r="AC40" i="11"/>
  <c r="AD40" i="11"/>
  <c r="AE40" i="11"/>
  <c r="AF40" i="11"/>
  <c r="AG40" i="11"/>
  <c r="AH40" i="11"/>
  <c r="T40" i="11"/>
  <c r="V33" i="11"/>
  <c r="W33" i="11"/>
  <c r="X33" i="11"/>
  <c r="Y33" i="11"/>
  <c r="Z33" i="11"/>
  <c r="AA33" i="11"/>
  <c r="AB33" i="11"/>
  <c r="AC33" i="11"/>
  <c r="AD33" i="11"/>
  <c r="AE33" i="11"/>
  <c r="AF33" i="11"/>
  <c r="AG33" i="11"/>
  <c r="AH33" i="11"/>
  <c r="A625" i="17"/>
  <c r="B625" i="17"/>
  <c r="B7" i="19" s="1"/>
  <c r="A624" i="17"/>
  <c r="B624" i="17"/>
  <c r="A7" i="19"/>
  <c r="A234" i="17"/>
  <c r="B234" i="17"/>
  <c r="B50" i="8"/>
  <c r="A236" i="17"/>
  <c r="B236" i="17" s="1"/>
  <c r="B52" i="8" s="1"/>
  <c r="A237" i="17"/>
  <c r="B237" i="17" s="1"/>
  <c r="B53" i="8" s="1"/>
  <c r="F12" i="6"/>
  <c r="F14" i="6"/>
  <c r="G14" i="6" s="1"/>
  <c r="F20" i="6"/>
  <c r="F21" i="6"/>
  <c r="F22" i="6"/>
  <c r="F23" i="6"/>
  <c r="F24" i="6"/>
  <c r="F25" i="6"/>
  <c r="F26" i="6"/>
  <c r="F27" i="6"/>
  <c r="F28" i="6"/>
  <c r="F29" i="6"/>
  <c r="F30" i="6"/>
  <c r="F31" i="6"/>
  <c r="F32" i="6"/>
  <c r="F33" i="6"/>
  <c r="A116" i="17"/>
  <c r="B116" i="17" s="1"/>
  <c r="B37" i="6" s="1"/>
  <c r="F37" i="6"/>
  <c r="G37" i="6"/>
  <c r="A117" i="17"/>
  <c r="B117" i="17"/>
  <c r="B38" i="6" s="1"/>
  <c r="F38" i="6"/>
  <c r="G38" i="6"/>
  <c r="A97" i="17"/>
  <c r="B97" i="17" s="1"/>
  <c r="B18" i="6"/>
  <c r="F18" i="6"/>
  <c r="G18" i="6"/>
  <c r="A98" i="17"/>
  <c r="B98" i="17"/>
  <c r="B19" i="6"/>
  <c r="A99" i="17"/>
  <c r="B99" i="17" s="1"/>
  <c r="B20" i="6" s="1"/>
  <c r="A100" i="17"/>
  <c r="B100" i="17"/>
  <c r="B21" i="6" s="1"/>
  <c r="A101" i="17"/>
  <c r="B101" i="17" s="1"/>
  <c r="B22" i="6" s="1"/>
  <c r="A102" i="17"/>
  <c r="B102" i="17"/>
  <c r="B23" i="6" s="1"/>
  <c r="A103" i="17"/>
  <c r="B103" i="17" s="1"/>
  <c r="B24" i="6"/>
  <c r="A104" i="17"/>
  <c r="B104" i="17" s="1"/>
  <c r="B25" i="6" s="1"/>
  <c r="A105" i="17"/>
  <c r="B105" i="17"/>
  <c r="B26" i="6"/>
  <c r="A106" i="17"/>
  <c r="B106" i="17"/>
  <c r="B27" i="6"/>
  <c r="A107" i="17"/>
  <c r="B107" i="17" s="1"/>
  <c r="B28" i="6" s="1"/>
  <c r="A108" i="17"/>
  <c r="B108" i="17"/>
  <c r="B29" i="6" s="1"/>
  <c r="A109" i="17"/>
  <c r="B109" i="17" s="1"/>
  <c r="B30" i="6" s="1"/>
  <c r="A110" i="17"/>
  <c r="B110" i="17"/>
  <c r="B31" i="6" s="1"/>
  <c r="A111" i="17"/>
  <c r="B111" i="17" s="1"/>
  <c r="B32" i="6"/>
  <c r="A112" i="17"/>
  <c r="B112" i="17" s="1"/>
  <c r="B33" i="6" s="1"/>
  <c r="F49" i="5"/>
  <c r="G49" i="5"/>
  <c r="F51" i="5"/>
  <c r="G51" i="5" s="1"/>
  <c r="A38" i="17"/>
  <c r="B38" i="17"/>
  <c r="B2" i="13"/>
  <c r="A36" i="17"/>
  <c r="B36" i="17"/>
  <c r="D4" i="13"/>
  <c r="C25" i="11"/>
  <c r="A406" i="17"/>
  <c r="B406" i="17"/>
  <c r="B25" i="11"/>
  <c r="A633" i="17"/>
  <c r="B633" i="17" s="1"/>
  <c r="B11" i="19" s="1"/>
  <c r="A632" i="17"/>
  <c r="B632" i="17"/>
  <c r="A11" i="19" s="1"/>
  <c r="A649" i="17"/>
  <c r="B649" i="17" s="1"/>
  <c r="B19" i="19" s="1"/>
  <c r="A648" i="17"/>
  <c r="B648" i="17"/>
  <c r="A19" i="19" s="1"/>
  <c r="F15" i="9"/>
  <c r="F16" i="9"/>
  <c r="F17" i="9"/>
  <c r="F18" i="9"/>
  <c r="F19" i="9"/>
  <c r="F20" i="9"/>
  <c r="F21" i="9"/>
  <c r="F22" i="9"/>
  <c r="F23" i="9"/>
  <c r="A474" i="17"/>
  <c r="B474" i="17"/>
  <c r="B6" i="13" s="1"/>
  <c r="A616" i="17"/>
  <c r="B616" i="17"/>
  <c r="A1" i="18"/>
  <c r="A617" i="17"/>
  <c r="B617" i="17" s="1"/>
  <c r="A1" i="19" s="1"/>
  <c r="F51" i="6"/>
  <c r="F52" i="6"/>
  <c r="F53" i="6"/>
  <c r="F54" i="6"/>
  <c r="F55" i="6"/>
  <c r="F56" i="6"/>
  <c r="F6" i="6"/>
  <c r="G6" i="6" s="1"/>
  <c r="F8" i="6"/>
  <c r="F9" i="6"/>
  <c r="F10" i="6"/>
  <c r="G8" i="6" s="1"/>
  <c r="F11" i="6"/>
  <c r="F13" i="6"/>
  <c r="G13" i="6" s="1"/>
  <c r="F34" i="6"/>
  <c r="G34" i="6" s="1"/>
  <c r="F35" i="6"/>
  <c r="G35" i="6" s="1"/>
  <c r="F36" i="6"/>
  <c r="G36" i="6"/>
  <c r="F39" i="6"/>
  <c r="G39" i="6" s="1"/>
  <c r="F40" i="6"/>
  <c r="G40" i="6"/>
  <c r="F41" i="6"/>
  <c r="G41" i="6" s="1"/>
  <c r="F42" i="6"/>
  <c r="G42" i="6" s="1"/>
  <c r="F43" i="6"/>
  <c r="G43" i="6" s="1"/>
  <c r="F44" i="6"/>
  <c r="G44" i="6" s="1"/>
  <c r="F45" i="6"/>
  <c r="G45" i="6" s="1"/>
  <c r="F48" i="6"/>
  <c r="G48" i="6"/>
  <c r="F57" i="6"/>
  <c r="G57" i="6" s="1"/>
  <c r="F6" i="8"/>
  <c r="G6" i="8"/>
  <c r="F7" i="8"/>
  <c r="G7" i="8" s="1"/>
  <c r="F9" i="8"/>
  <c r="F10" i="8"/>
  <c r="F11" i="8"/>
  <c r="F12" i="8"/>
  <c r="F13" i="8"/>
  <c r="F14" i="8"/>
  <c r="F15" i="8"/>
  <c r="F16" i="8"/>
  <c r="F17" i="8"/>
  <c r="F18" i="8"/>
  <c r="F19" i="8"/>
  <c r="F20" i="8"/>
  <c r="F21" i="8"/>
  <c r="F22" i="8"/>
  <c r="F23" i="8"/>
  <c r="F24" i="8"/>
  <c r="G24" i="8" s="1"/>
  <c r="F25" i="8"/>
  <c r="G25" i="8" s="1"/>
  <c r="F26" i="8"/>
  <c r="G26" i="8"/>
  <c r="F27" i="8"/>
  <c r="G27" i="8" s="1"/>
  <c r="F28" i="8"/>
  <c r="G28" i="8"/>
  <c r="F31" i="8"/>
  <c r="G31" i="8" s="1"/>
  <c r="F32" i="8"/>
  <c r="G32" i="8" s="1"/>
  <c r="F33" i="8"/>
  <c r="G33" i="8" s="1"/>
  <c r="F36" i="8"/>
  <c r="G36" i="8" s="1"/>
  <c r="F37" i="8"/>
  <c r="G37" i="8" s="1"/>
  <c r="F38" i="8"/>
  <c r="G38" i="8"/>
  <c r="F39" i="8"/>
  <c r="G39" i="8" s="1"/>
  <c r="F40" i="8"/>
  <c r="G40" i="8"/>
  <c r="F11" i="5"/>
  <c r="A655" i="17"/>
  <c r="B655" i="17"/>
  <c r="B22" i="19"/>
  <c r="A653" i="17"/>
  <c r="B653" i="17"/>
  <c r="B21" i="19"/>
  <c r="A651" i="17"/>
  <c r="B651" i="17" s="1"/>
  <c r="B20" i="19" s="1"/>
  <c r="A647" i="17"/>
  <c r="B647" i="17"/>
  <c r="B18" i="19" s="1"/>
  <c r="A645" i="17"/>
  <c r="B645" i="17" s="1"/>
  <c r="B17" i="19" s="1"/>
  <c r="A643" i="17"/>
  <c r="B643" i="17"/>
  <c r="B16" i="19" s="1"/>
  <c r="A641" i="17"/>
  <c r="B641" i="17" s="1"/>
  <c r="B15" i="19"/>
  <c r="A639" i="17"/>
  <c r="B639" i="17" s="1"/>
  <c r="B14" i="19" s="1"/>
  <c r="A637" i="17"/>
  <c r="B637" i="17"/>
  <c r="B13" i="19"/>
  <c r="A635" i="17"/>
  <c r="B635" i="17"/>
  <c r="B12" i="19"/>
  <c r="A631" i="17"/>
  <c r="B631" i="17" s="1"/>
  <c r="B10" i="19" s="1"/>
  <c r="A629" i="17"/>
  <c r="B629" i="17"/>
  <c r="B9" i="19" s="1"/>
  <c r="A627" i="17"/>
  <c r="B627" i="17" s="1"/>
  <c r="B8" i="19" s="1"/>
  <c r="A623" i="17"/>
  <c r="B623" i="17"/>
  <c r="B6" i="19" s="1"/>
  <c r="A621" i="17"/>
  <c r="B621" i="17" s="1"/>
  <c r="B5" i="19"/>
  <c r="A619" i="17"/>
  <c r="B619" i="17" s="1"/>
  <c r="B4" i="19" s="1"/>
  <c r="A618" i="17"/>
  <c r="B618" i="17"/>
  <c r="A4" i="19"/>
  <c r="A626" i="17"/>
  <c r="B626" i="17"/>
  <c r="A8" i="19"/>
  <c r="A654" i="17"/>
  <c r="B654" i="17" s="1"/>
  <c r="A22" i="19" s="1"/>
  <c r="A652" i="17"/>
  <c r="B652" i="17"/>
  <c r="A21" i="19" s="1"/>
  <c r="A650" i="17"/>
  <c r="B650" i="17" s="1"/>
  <c r="A20" i="19" s="1"/>
  <c r="A646" i="17"/>
  <c r="B646" i="17"/>
  <c r="A18" i="19" s="1"/>
  <c r="A644" i="17"/>
  <c r="B644" i="17" s="1"/>
  <c r="A17" i="19"/>
  <c r="A642" i="17"/>
  <c r="B642" i="17" s="1"/>
  <c r="A16" i="19" s="1"/>
  <c r="A640" i="17"/>
  <c r="B640" i="17"/>
  <c r="A15" i="19"/>
  <c r="A638" i="17"/>
  <c r="B638" i="17"/>
  <c r="A14" i="19"/>
  <c r="A636" i="17"/>
  <c r="B636" i="17" s="1"/>
  <c r="A13" i="19" s="1"/>
  <c r="A634" i="17"/>
  <c r="B634" i="17"/>
  <c r="A12" i="19" s="1"/>
  <c r="A630" i="17"/>
  <c r="B630" i="17" s="1"/>
  <c r="A10" i="19" s="1"/>
  <c r="A628" i="17"/>
  <c r="B628" i="17"/>
  <c r="A9" i="19" s="1"/>
  <c r="A622" i="17"/>
  <c r="B622" i="17" s="1"/>
  <c r="A6" i="19"/>
  <c r="A620" i="17"/>
  <c r="B620" i="17" s="1"/>
  <c r="A5" i="19" s="1"/>
  <c r="A5" i="17"/>
  <c r="B5" i="17"/>
  <c r="A25" i="1"/>
  <c r="A4" i="17"/>
  <c r="B4" i="17"/>
  <c r="A21" i="1"/>
  <c r="A84" i="17"/>
  <c r="B84" i="17" s="1"/>
  <c r="B1" i="6" s="1"/>
  <c r="A588" i="17"/>
  <c r="B588" i="17"/>
  <c r="C5" i="16" s="1"/>
  <c r="A589" i="17"/>
  <c r="B589" i="17" s="1"/>
  <c r="D5" i="16" s="1"/>
  <c r="A587" i="17"/>
  <c r="B587" i="17"/>
  <c r="B3" i="16" s="1"/>
  <c r="F6" i="15"/>
  <c r="G6" i="15" s="1"/>
  <c r="F7" i="15"/>
  <c r="G7" i="15"/>
  <c r="F9" i="15"/>
  <c r="G9" i="15" s="1"/>
  <c r="F11" i="15"/>
  <c r="G11" i="15"/>
  <c r="F13" i="15"/>
  <c r="G13" i="15" s="1"/>
  <c r="F15" i="15"/>
  <c r="G15" i="15" s="1"/>
  <c r="F18" i="15"/>
  <c r="G18" i="15" s="1"/>
  <c r="F19" i="15"/>
  <c r="G19" i="15" s="1"/>
  <c r="F20" i="15"/>
  <c r="G20" i="15" s="1"/>
  <c r="F21" i="15"/>
  <c r="G21" i="15"/>
  <c r="F22" i="15"/>
  <c r="G22" i="15" s="1"/>
  <c r="F25" i="15"/>
  <c r="G25" i="15"/>
  <c r="F26" i="15"/>
  <c r="G26" i="15" s="1"/>
  <c r="F27" i="15"/>
  <c r="G27" i="15" s="1"/>
  <c r="F28" i="15"/>
  <c r="G28" i="15" s="1"/>
  <c r="F29" i="15"/>
  <c r="G29" i="15" s="1"/>
  <c r="F30" i="15"/>
  <c r="G30" i="15" s="1"/>
  <c r="F31" i="15"/>
  <c r="G31" i="15"/>
  <c r="F6" i="14"/>
  <c r="G6" i="14"/>
  <c r="F7" i="14"/>
  <c r="G7" i="14" s="1"/>
  <c r="F8" i="14"/>
  <c r="G8" i="14" s="1"/>
  <c r="F11" i="14"/>
  <c r="G11" i="14" s="1"/>
  <c r="F12" i="14"/>
  <c r="G12" i="14"/>
  <c r="F13" i="14"/>
  <c r="G13" i="14" s="1"/>
  <c r="F14" i="14"/>
  <c r="G14" i="14" s="1"/>
  <c r="F17" i="14"/>
  <c r="G17" i="14" s="1"/>
  <c r="F18" i="14"/>
  <c r="G18" i="14"/>
  <c r="F19" i="14"/>
  <c r="G19" i="14" s="1"/>
  <c r="F20" i="14"/>
  <c r="G20" i="14" s="1"/>
  <c r="F21" i="14"/>
  <c r="G21" i="14" s="1"/>
  <c r="F22" i="14"/>
  <c r="G22" i="14" s="1"/>
  <c r="F23" i="14"/>
  <c r="G23" i="14" s="1"/>
  <c r="F24" i="14"/>
  <c r="G24" i="14"/>
  <c r="F25" i="14"/>
  <c r="G25" i="14" s="1"/>
  <c r="F26" i="14"/>
  <c r="G26" i="14"/>
  <c r="F27" i="14"/>
  <c r="G27" i="14" s="1"/>
  <c r="F28" i="14"/>
  <c r="G28" i="14" s="1"/>
  <c r="F29" i="14"/>
  <c r="G29" i="14" s="1"/>
  <c r="F30" i="14"/>
  <c r="G30" i="14"/>
  <c r="F31" i="14"/>
  <c r="G31" i="14" s="1"/>
  <c r="F32" i="14"/>
  <c r="G32" i="14" s="1"/>
  <c r="F33" i="14"/>
  <c r="G33" i="14" s="1"/>
  <c r="F34" i="14"/>
  <c r="G34" i="14"/>
  <c r="F35" i="14"/>
  <c r="G35" i="14" s="1"/>
  <c r="F36" i="14"/>
  <c r="G36" i="14" s="1"/>
  <c r="F37" i="14"/>
  <c r="G37" i="14" s="1"/>
  <c r="F38" i="14"/>
  <c r="G38" i="14" s="1"/>
  <c r="F39" i="14"/>
  <c r="G39" i="14" s="1"/>
  <c r="F43" i="14"/>
  <c r="G43" i="14"/>
  <c r="F44" i="14"/>
  <c r="G44" i="14" s="1"/>
  <c r="F45" i="14"/>
  <c r="G45" i="14"/>
  <c r="F46" i="14"/>
  <c r="G46" i="14" s="1"/>
  <c r="F47" i="14"/>
  <c r="G47" i="14" s="1"/>
  <c r="F48" i="14"/>
  <c r="G48" i="14" s="1"/>
  <c r="F49" i="14"/>
  <c r="G49" i="14"/>
  <c r="F50" i="14"/>
  <c r="G50" i="14"/>
  <c r="F51" i="14"/>
  <c r="G51" i="14"/>
  <c r="F52" i="14"/>
  <c r="G52" i="14"/>
  <c r="A37" i="17"/>
  <c r="B37" i="17"/>
  <c r="E4" i="15" s="1"/>
  <c r="D4" i="15"/>
  <c r="A35" i="17"/>
  <c r="B35" i="17"/>
  <c r="C4" i="13" s="1"/>
  <c r="B2" i="15"/>
  <c r="D4" i="14"/>
  <c r="C4" i="14"/>
  <c r="B2" i="14"/>
  <c r="C23" i="2"/>
  <c r="F15" i="13"/>
  <c r="G15" i="13"/>
  <c r="F26" i="13"/>
  <c r="G26" i="13" s="1"/>
  <c r="F27" i="13"/>
  <c r="G27" i="13" s="1"/>
  <c r="C1" i="13" s="1"/>
  <c r="C61" i="2" s="1"/>
  <c r="F28" i="13"/>
  <c r="G28" i="13" s="1"/>
  <c r="F29" i="13"/>
  <c r="G29" i="13"/>
  <c r="F30" i="13"/>
  <c r="G30" i="13" s="1"/>
  <c r="F41" i="13"/>
  <c r="G41" i="13" s="1"/>
  <c r="F42" i="13"/>
  <c r="G42" i="13" s="1"/>
  <c r="F43" i="13"/>
  <c r="G43" i="13"/>
  <c r="F44" i="13"/>
  <c r="G44" i="13" s="1"/>
  <c r="E4" i="13"/>
  <c r="D4" i="12"/>
  <c r="F7" i="12"/>
  <c r="F8" i="12"/>
  <c r="F9" i="12"/>
  <c r="F10" i="12"/>
  <c r="F11" i="12"/>
  <c r="F12" i="12"/>
  <c r="G7" i="12"/>
  <c r="F15" i="12"/>
  <c r="G15" i="12" s="1"/>
  <c r="F16" i="12"/>
  <c r="G16" i="12" s="1"/>
  <c r="F17" i="12"/>
  <c r="G17" i="12" s="1"/>
  <c r="F19" i="12"/>
  <c r="G19" i="12"/>
  <c r="F20" i="12"/>
  <c r="G20" i="12" s="1"/>
  <c r="F21" i="12"/>
  <c r="G21" i="12" s="1"/>
  <c r="F22" i="12"/>
  <c r="G22" i="12" s="1"/>
  <c r="F23" i="12"/>
  <c r="G23" i="12"/>
  <c r="F24" i="12"/>
  <c r="G24" i="12" s="1"/>
  <c r="F25" i="12"/>
  <c r="G25" i="12" s="1"/>
  <c r="F26" i="12"/>
  <c r="G26" i="12" s="1"/>
  <c r="B2" i="12"/>
  <c r="G6" i="10"/>
  <c r="H6" i="10"/>
  <c r="G7" i="10"/>
  <c r="H7" i="10" s="1"/>
  <c r="G9" i="10"/>
  <c r="H9" i="10" s="1"/>
  <c r="G10" i="10"/>
  <c r="G11" i="10"/>
  <c r="G12" i="10"/>
  <c r="G13" i="10"/>
  <c r="G14" i="10"/>
  <c r="G15" i="10"/>
  <c r="G16" i="10"/>
  <c r="G17" i="10"/>
  <c r="G18" i="10"/>
  <c r="G21" i="10"/>
  <c r="H21" i="10" s="1"/>
  <c r="G22" i="10"/>
  <c r="H22" i="10"/>
  <c r="G23" i="10"/>
  <c r="H23" i="10" s="1"/>
  <c r="G24" i="10"/>
  <c r="H24" i="10"/>
  <c r="G25" i="10"/>
  <c r="H25" i="10" s="1"/>
  <c r="G26" i="10"/>
  <c r="H26" i="10"/>
  <c r="G27" i="10"/>
  <c r="H27" i="10" s="1"/>
  <c r="G28" i="10"/>
  <c r="H28" i="10"/>
  <c r="G29" i="10"/>
  <c r="H29" i="10" s="1"/>
  <c r="G30" i="10"/>
  <c r="H30" i="10"/>
  <c r="G31" i="10"/>
  <c r="H31" i="10" s="1"/>
  <c r="G32" i="10"/>
  <c r="H32" i="10"/>
  <c r="G33" i="10"/>
  <c r="H33" i="10" s="1"/>
  <c r="G34" i="10"/>
  <c r="H34" i="10"/>
  <c r="G35" i="10"/>
  <c r="H35" i="10" s="1"/>
  <c r="G36" i="10"/>
  <c r="H36" i="10"/>
  <c r="G37" i="10"/>
  <c r="H37" i="10" s="1"/>
  <c r="F6" i="9"/>
  <c r="G6" i="9"/>
  <c r="F7" i="9"/>
  <c r="G7" i="9"/>
  <c r="F9" i="9"/>
  <c r="G9" i="9"/>
  <c r="F10" i="9"/>
  <c r="G10" i="9"/>
  <c r="F13" i="9"/>
  <c r="G13" i="9"/>
  <c r="F24" i="9"/>
  <c r="G24" i="9"/>
  <c r="F25" i="9"/>
  <c r="G25" i="9"/>
  <c r="F26" i="9"/>
  <c r="G26" i="9"/>
  <c r="F29" i="9"/>
  <c r="G29" i="9"/>
  <c r="F30" i="9"/>
  <c r="G30" i="9"/>
  <c r="F31" i="9"/>
  <c r="G31" i="9"/>
  <c r="F32" i="9"/>
  <c r="G32" i="9"/>
  <c r="F33" i="9"/>
  <c r="G33" i="9"/>
  <c r="F36" i="9"/>
  <c r="G36" i="9"/>
  <c r="F37" i="9"/>
  <c r="G37" i="9"/>
  <c r="F38" i="9"/>
  <c r="G38" i="9"/>
  <c r="E4" i="10"/>
  <c r="D4" i="10"/>
  <c r="B2" i="10"/>
  <c r="E4" i="9"/>
  <c r="D4" i="9"/>
  <c r="B2" i="9"/>
  <c r="E4" i="8"/>
  <c r="D4" i="8"/>
  <c r="B2" i="8"/>
  <c r="F56" i="7"/>
  <c r="G56" i="7"/>
  <c r="F6" i="7"/>
  <c r="G6" i="7" s="1"/>
  <c r="F7" i="7"/>
  <c r="G7" i="7" s="1"/>
  <c r="F8" i="7"/>
  <c r="G8" i="7" s="1"/>
  <c r="F9" i="7"/>
  <c r="G9" i="7"/>
  <c r="F11" i="7"/>
  <c r="F12" i="7"/>
  <c r="F13" i="7"/>
  <c r="F14" i="7"/>
  <c r="F15" i="7"/>
  <c r="F16" i="7"/>
  <c r="F17" i="7"/>
  <c r="F18" i="7"/>
  <c r="F19" i="7"/>
  <c r="F20" i="7"/>
  <c r="F21" i="7"/>
  <c r="G11" i="7"/>
  <c r="F22" i="7"/>
  <c r="G22" i="7" s="1"/>
  <c r="F24" i="7"/>
  <c r="G24" i="7" s="1"/>
  <c r="F25" i="7"/>
  <c r="F26" i="7"/>
  <c r="F27" i="7"/>
  <c r="G27" i="7"/>
  <c r="F42" i="7"/>
  <c r="F43" i="7"/>
  <c r="F44" i="7"/>
  <c r="F45" i="7"/>
  <c r="G42" i="7" s="1"/>
  <c r="F46" i="7"/>
  <c r="F47" i="7"/>
  <c r="F48" i="7"/>
  <c r="G48" i="7" s="1"/>
  <c r="F49" i="7"/>
  <c r="G49" i="7"/>
  <c r="F50" i="7"/>
  <c r="G50" i="7" s="1"/>
  <c r="F57" i="7"/>
  <c r="G57" i="7"/>
  <c r="F59" i="7"/>
  <c r="G59" i="7" s="1"/>
  <c r="F60" i="7"/>
  <c r="E4" i="7"/>
  <c r="D4" i="7"/>
  <c r="C4" i="7"/>
  <c r="B2" i="7"/>
  <c r="B2" i="6"/>
  <c r="E4" i="6"/>
  <c r="D4" i="6"/>
  <c r="C4" i="6"/>
  <c r="D4" i="5"/>
  <c r="C4" i="5"/>
  <c r="B2" i="5"/>
  <c r="A40" i="17"/>
  <c r="B40" i="17" s="1"/>
  <c r="B5" i="5" s="1"/>
  <c r="F15" i="5"/>
  <c r="G15" i="5"/>
  <c r="F12" i="5"/>
  <c r="F13" i="5"/>
  <c r="F14" i="5"/>
  <c r="G11" i="5"/>
  <c r="F16" i="5"/>
  <c r="G16" i="5" s="1"/>
  <c r="F17" i="5"/>
  <c r="G17" i="5" s="1"/>
  <c r="F20" i="5"/>
  <c r="G20" i="5" s="1"/>
  <c r="F21" i="5"/>
  <c r="G21" i="5"/>
  <c r="F22" i="5"/>
  <c r="G22" i="5" s="1"/>
  <c r="F23" i="5"/>
  <c r="G23" i="5" s="1"/>
  <c r="F24" i="5"/>
  <c r="G24" i="5" s="1"/>
  <c r="F26" i="5"/>
  <c r="G26" i="5"/>
  <c r="F27" i="5"/>
  <c r="G27" i="5" s="1"/>
  <c r="F30" i="5"/>
  <c r="G30" i="5" s="1"/>
  <c r="F32" i="5"/>
  <c r="G32" i="5" s="1"/>
  <c r="F34" i="5"/>
  <c r="G34" i="5"/>
  <c r="F36" i="5"/>
  <c r="G36" i="5" s="1"/>
  <c r="F38" i="5"/>
  <c r="G38" i="5" s="1"/>
  <c r="F43" i="5"/>
  <c r="G43" i="5" s="1"/>
  <c r="F48" i="5"/>
  <c r="G48" i="5"/>
  <c r="A609" i="17"/>
  <c r="B609" i="17" s="1"/>
  <c r="B2" i="2" s="1"/>
  <c r="A608" i="17"/>
  <c r="B608" i="17"/>
  <c r="B1" i="2" s="1"/>
  <c r="A7" i="17"/>
  <c r="B7" i="17" s="1"/>
  <c r="A8" i="17"/>
  <c r="B8" i="17"/>
  <c r="A9" i="17"/>
  <c r="B9" i="17" s="1"/>
  <c r="A10" i="17"/>
  <c r="B10" i="17" s="1"/>
  <c r="A11" i="17"/>
  <c r="B11" i="17" s="1"/>
  <c r="A12" i="17"/>
  <c r="B12" i="17"/>
  <c r="A13" i="17"/>
  <c r="B13" i="17" s="1"/>
  <c r="A14" i="17"/>
  <c r="B14" i="17" s="1"/>
  <c r="A15" i="17"/>
  <c r="B15" i="17" s="1"/>
  <c r="A16" i="17"/>
  <c r="B16" i="17"/>
  <c r="A17" i="17"/>
  <c r="B17" i="17" s="1"/>
  <c r="A18" i="17"/>
  <c r="B18" i="17" s="1"/>
  <c r="A19" i="17"/>
  <c r="B19" i="17" s="1"/>
  <c r="A20" i="17"/>
  <c r="B20" i="17"/>
  <c r="A21" i="17"/>
  <c r="B21" i="17" s="1"/>
  <c r="A22" i="17"/>
  <c r="B22" i="17" s="1"/>
  <c r="A23" i="17"/>
  <c r="B23" i="17" s="1"/>
  <c r="A24" i="17"/>
  <c r="B24" i="17"/>
  <c r="A25" i="17"/>
  <c r="B25" i="17" s="1"/>
  <c r="A26" i="17"/>
  <c r="B26" i="17" s="1"/>
  <c r="A27" i="17"/>
  <c r="B27" i="17" s="1"/>
  <c r="A28" i="17"/>
  <c r="B28" i="17"/>
  <c r="A29" i="17"/>
  <c r="B29" i="17" s="1"/>
  <c r="A30" i="17"/>
  <c r="B30" i="17" s="1"/>
  <c r="A31" i="17"/>
  <c r="B31" i="17" s="1"/>
  <c r="A32" i="17"/>
  <c r="B32" i="17"/>
  <c r="A33" i="17"/>
  <c r="B33" i="17" s="1"/>
  <c r="A34" i="17"/>
  <c r="B34" i="17" s="1"/>
  <c r="A39" i="17"/>
  <c r="B39" i="17" s="1"/>
  <c r="A41" i="17"/>
  <c r="B41" i="17"/>
  <c r="A42" i="17"/>
  <c r="B42" i="17" s="1"/>
  <c r="A43" i="17"/>
  <c r="B43" i="17" s="1"/>
  <c r="A44" i="17"/>
  <c r="B44" i="17" s="1"/>
  <c r="A45" i="17"/>
  <c r="B45" i="17"/>
  <c r="A46" i="17"/>
  <c r="B46" i="17" s="1"/>
  <c r="A47" i="17"/>
  <c r="B47" i="17" s="1"/>
  <c r="A48" i="17"/>
  <c r="B48" i="17" s="1"/>
  <c r="A49" i="17"/>
  <c r="B49" i="17"/>
  <c r="A50" i="17"/>
  <c r="B50" i="17" s="1"/>
  <c r="A51" i="17"/>
  <c r="B51" i="17" s="1"/>
  <c r="A52" i="17"/>
  <c r="B52" i="17" s="1"/>
  <c r="A53" i="17"/>
  <c r="B53" i="17"/>
  <c r="A54" i="17"/>
  <c r="B54" i="17" s="1"/>
  <c r="A55" i="17"/>
  <c r="B55" i="17" s="1"/>
  <c r="A56" i="17"/>
  <c r="B56" i="17" s="1"/>
  <c r="A57" i="17"/>
  <c r="B57" i="17"/>
  <c r="A58" i="17"/>
  <c r="B58" i="17" s="1"/>
  <c r="A59" i="17"/>
  <c r="B59" i="17" s="1"/>
  <c r="A60" i="17"/>
  <c r="B60" i="17" s="1"/>
  <c r="A61" i="17"/>
  <c r="B61" i="17"/>
  <c r="A62" i="17"/>
  <c r="B62" i="17" s="1"/>
  <c r="A63" i="17"/>
  <c r="B63" i="17" s="1"/>
  <c r="A64" i="17"/>
  <c r="B64" i="17" s="1"/>
  <c r="A65" i="17"/>
  <c r="B65" i="17"/>
  <c r="A66" i="17"/>
  <c r="B66" i="17" s="1"/>
  <c r="A67" i="17"/>
  <c r="B67" i="17" s="1"/>
  <c r="A68" i="17"/>
  <c r="B68" i="17" s="1"/>
  <c r="A69" i="17"/>
  <c r="B69" i="17"/>
  <c r="A70" i="17"/>
  <c r="B70" i="17" s="1"/>
  <c r="A71" i="17"/>
  <c r="B71" i="17" s="1"/>
  <c r="A72" i="17"/>
  <c r="B72" i="17" s="1"/>
  <c r="A73" i="17"/>
  <c r="B73" i="17"/>
  <c r="A74" i="17"/>
  <c r="B74" i="17" s="1"/>
  <c r="A75" i="17"/>
  <c r="B75" i="17" s="1"/>
  <c r="A76" i="17"/>
  <c r="B76" i="17" s="1"/>
  <c r="A77" i="17"/>
  <c r="B77" i="17"/>
  <c r="A78" i="17"/>
  <c r="B78" i="17" s="1"/>
  <c r="A79" i="17"/>
  <c r="B79" i="17" s="1"/>
  <c r="A80" i="17"/>
  <c r="B80" i="17" s="1"/>
  <c r="A81" i="17"/>
  <c r="B81" i="17"/>
  <c r="A82" i="17"/>
  <c r="B82" i="17" s="1"/>
  <c r="A83" i="17"/>
  <c r="B83" i="17" s="1"/>
  <c r="A85" i="17"/>
  <c r="B85" i="17" s="1"/>
  <c r="A86" i="17"/>
  <c r="B86" i="17"/>
  <c r="A87" i="17"/>
  <c r="B87" i="17" s="1"/>
  <c r="A88" i="17"/>
  <c r="B88" i="17" s="1"/>
  <c r="A89" i="17"/>
  <c r="B89" i="17" s="1"/>
  <c r="A90" i="17"/>
  <c r="B90" i="17"/>
  <c r="A91" i="17"/>
  <c r="B91" i="17" s="1"/>
  <c r="A92" i="17"/>
  <c r="B92" i="17" s="1"/>
  <c r="A93" i="17"/>
  <c r="B93" i="17" s="1"/>
  <c r="A94" i="17"/>
  <c r="B94" i="17"/>
  <c r="A95" i="17"/>
  <c r="B95" i="17" s="1"/>
  <c r="A96" i="17"/>
  <c r="B96" i="17" s="1"/>
  <c r="A113" i="17"/>
  <c r="B113" i="17" s="1"/>
  <c r="A114" i="17"/>
  <c r="B114" i="17"/>
  <c r="A115" i="17"/>
  <c r="B115" i="17" s="1"/>
  <c r="A118" i="17"/>
  <c r="B118" i="17" s="1"/>
  <c r="A119" i="17"/>
  <c r="B119" i="17" s="1"/>
  <c r="A120" i="17"/>
  <c r="B120" i="17"/>
  <c r="A121" i="17"/>
  <c r="B121" i="17" s="1"/>
  <c r="A122" i="17"/>
  <c r="B122" i="17" s="1"/>
  <c r="A123" i="17"/>
  <c r="B123" i="17" s="1"/>
  <c r="A124" i="17"/>
  <c r="B124" i="17"/>
  <c r="A125" i="17"/>
  <c r="B125" i="17" s="1"/>
  <c r="A126" i="17"/>
  <c r="B126" i="17" s="1"/>
  <c r="A127" i="17"/>
  <c r="B127" i="17" s="1"/>
  <c r="A128" i="17"/>
  <c r="B128" i="17"/>
  <c r="A129" i="17"/>
  <c r="B129" i="17" s="1"/>
  <c r="A130" i="17"/>
  <c r="B130" i="17" s="1"/>
  <c r="A131" i="17"/>
  <c r="B131" i="17" s="1"/>
  <c r="A132" i="17"/>
  <c r="B132" i="17"/>
  <c r="A133" i="17"/>
  <c r="B133" i="17" s="1"/>
  <c r="A134" i="17"/>
  <c r="B134" i="17" s="1"/>
  <c r="A135" i="17"/>
  <c r="B135" i="17" s="1"/>
  <c r="A136" i="17"/>
  <c r="B136" i="17"/>
  <c r="A137" i="17"/>
  <c r="B137" i="17" s="1"/>
  <c r="A138" i="17"/>
  <c r="B138" i="17" s="1"/>
  <c r="A139" i="17"/>
  <c r="B139" i="17" s="1"/>
  <c r="A140" i="17"/>
  <c r="B140" i="17"/>
  <c r="A141" i="17"/>
  <c r="B141" i="17" s="1"/>
  <c r="A142" i="17"/>
  <c r="B142" i="17" s="1"/>
  <c r="A143" i="17"/>
  <c r="B143" i="17" s="1"/>
  <c r="A144" i="17"/>
  <c r="B144" i="17"/>
  <c r="A145" i="17"/>
  <c r="B145" i="17" s="1"/>
  <c r="A146" i="17"/>
  <c r="B146" i="17" s="1"/>
  <c r="A147" i="17"/>
  <c r="B147" i="17" s="1"/>
  <c r="A148" i="17"/>
  <c r="B148" i="17"/>
  <c r="A149" i="17"/>
  <c r="B149" i="17" s="1"/>
  <c r="A150" i="17"/>
  <c r="B150" i="17" s="1"/>
  <c r="A151" i="17"/>
  <c r="B151" i="17" s="1"/>
  <c r="A152" i="17"/>
  <c r="B152" i="17"/>
  <c r="A153" i="17"/>
  <c r="B153" i="17" s="1"/>
  <c r="A154" i="17"/>
  <c r="B154" i="17" s="1"/>
  <c r="A155" i="17"/>
  <c r="B155" i="17" s="1"/>
  <c r="A156" i="17"/>
  <c r="B156" i="17"/>
  <c r="A157" i="17"/>
  <c r="B157" i="17" s="1"/>
  <c r="A158" i="17"/>
  <c r="B158" i="17" s="1"/>
  <c r="A159" i="17"/>
  <c r="B159" i="17" s="1"/>
  <c r="A160" i="17"/>
  <c r="B160" i="17"/>
  <c r="A161" i="17"/>
  <c r="B161" i="17" s="1"/>
  <c r="A162" i="17"/>
  <c r="B162" i="17" s="1"/>
  <c r="A163" i="17"/>
  <c r="B163" i="17" s="1"/>
  <c r="A164" i="17"/>
  <c r="B164" i="17"/>
  <c r="A165" i="17"/>
  <c r="B165" i="17" s="1"/>
  <c r="A166" i="17"/>
  <c r="B166" i="17" s="1"/>
  <c r="A167" i="17"/>
  <c r="B167" i="17" s="1"/>
  <c r="A168" i="17"/>
  <c r="B168" i="17"/>
  <c r="A169" i="17"/>
  <c r="B169" i="17" s="1"/>
  <c r="A170" i="17"/>
  <c r="B170" i="17" s="1"/>
  <c r="A171" i="17"/>
  <c r="B171" i="17" s="1"/>
  <c r="A172" i="17"/>
  <c r="B172" i="17"/>
  <c r="A173" i="17"/>
  <c r="B173" i="17" s="1"/>
  <c r="A174" i="17"/>
  <c r="B174" i="17" s="1"/>
  <c r="A175" i="17"/>
  <c r="B175" i="17" s="1"/>
  <c r="A176" i="17"/>
  <c r="B176" i="17"/>
  <c r="A177" i="17"/>
  <c r="B177" i="17" s="1"/>
  <c r="A178" i="17"/>
  <c r="B178" i="17" s="1"/>
  <c r="A179" i="17"/>
  <c r="B179" i="17" s="1"/>
  <c r="A180" i="17"/>
  <c r="B180" i="17"/>
  <c r="A181" i="17"/>
  <c r="B181" i="17" s="1"/>
  <c r="A182" i="17"/>
  <c r="B182" i="17" s="1"/>
  <c r="A183" i="17"/>
  <c r="B183" i="17" s="1"/>
  <c r="A184" i="17"/>
  <c r="B184" i="17"/>
  <c r="A185" i="17"/>
  <c r="B185" i="17" s="1"/>
  <c r="A186" i="17"/>
  <c r="B186" i="17" s="1"/>
  <c r="A187" i="17"/>
  <c r="B187" i="17" s="1"/>
  <c r="A188" i="17"/>
  <c r="B188" i="17"/>
  <c r="A189" i="17"/>
  <c r="B189" i="17" s="1"/>
  <c r="A190" i="17"/>
  <c r="B190" i="17" s="1"/>
  <c r="A191" i="17"/>
  <c r="B191" i="17" s="1"/>
  <c r="A192" i="17"/>
  <c r="B192" i="17"/>
  <c r="A193" i="17"/>
  <c r="B193" i="17" s="1"/>
  <c r="A194" i="17"/>
  <c r="B194" i="17" s="1"/>
  <c r="A195" i="17"/>
  <c r="B195" i="17" s="1"/>
  <c r="A196" i="17"/>
  <c r="B196" i="17"/>
  <c r="A197" i="17"/>
  <c r="B197" i="17" s="1"/>
  <c r="A198" i="17"/>
  <c r="B198" i="17" s="1"/>
  <c r="A199" i="17"/>
  <c r="B199" i="17" s="1"/>
  <c r="A200" i="17"/>
  <c r="B200" i="17"/>
  <c r="A201" i="17"/>
  <c r="B201" i="17" s="1"/>
  <c r="A202" i="17"/>
  <c r="B202" i="17" s="1"/>
  <c r="A203" i="17"/>
  <c r="B203" i="17" s="1"/>
  <c r="A204" i="17"/>
  <c r="B204" i="17"/>
  <c r="A205" i="17"/>
  <c r="B205" i="17" s="1"/>
  <c r="A206" i="17"/>
  <c r="B206" i="17" s="1"/>
  <c r="A207" i="17"/>
  <c r="B207" i="17" s="1"/>
  <c r="A208" i="17"/>
  <c r="B208" i="17"/>
  <c r="A209" i="17"/>
  <c r="B209" i="17" s="1"/>
  <c r="A210" i="17"/>
  <c r="B210" i="17" s="1"/>
  <c r="A211" i="17"/>
  <c r="B211" i="17" s="1"/>
  <c r="A212" i="17"/>
  <c r="B212" i="17"/>
  <c r="A213" i="17"/>
  <c r="B213" i="17" s="1"/>
  <c r="A214" i="17"/>
  <c r="B214" i="17" s="1"/>
  <c r="A215" i="17"/>
  <c r="B215" i="17" s="1"/>
  <c r="A216" i="17"/>
  <c r="B216" i="17"/>
  <c r="A217" i="17"/>
  <c r="B217" i="17" s="1"/>
  <c r="A218" i="17"/>
  <c r="B218" i="17" s="1"/>
  <c r="A219" i="17"/>
  <c r="B219" i="17" s="1"/>
  <c r="A220" i="17"/>
  <c r="B220" i="17"/>
  <c r="A221" i="17"/>
  <c r="B221" i="17" s="1"/>
  <c r="A222" i="17"/>
  <c r="B222" i="17" s="1"/>
  <c r="A223" i="17"/>
  <c r="B223" i="17" s="1"/>
  <c r="A224" i="17"/>
  <c r="B224" i="17"/>
  <c r="A225" i="17"/>
  <c r="B225" i="17" s="1"/>
  <c r="A226" i="17"/>
  <c r="B226" i="17" s="1"/>
  <c r="A227" i="17"/>
  <c r="B227" i="17" s="1"/>
  <c r="A228" i="17"/>
  <c r="B228" i="17"/>
  <c r="A229" i="17"/>
  <c r="B229" i="17" s="1"/>
  <c r="A230" i="17"/>
  <c r="B230" i="17" s="1"/>
  <c r="A231" i="17"/>
  <c r="B231" i="17" s="1"/>
  <c r="A232" i="17"/>
  <c r="B232" i="17"/>
  <c r="A233" i="17"/>
  <c r="B233" i="17" s="1"/>
  <c r="A238" i="17"/>
  <c r="B238" i="17" s="1"/>
  <c r="A239" i="17"/>
  <c r="B239" i="17" s="1"/>
  <c r="A240" i="17"/>
  <c r="B240" i="17"/>
  <c r="A241" i="17"/>
  <c r="B241" i="17" s="1"/>
  <c r="A242" i="17"/>
  <c r="B242" i="17" s="1"/>
  <c r="A243" i="17"/>
  <c r="B243" i="17" s="1"/>
  <c r="A244" i="17"/>
  <c r="B244" i="17"/>
  <c r="A245" i="17"/>
  <c r="B245" i="17" s="1"/>
  <c r="A246" i="17"/>
  <c r="B246" i="17" s="1"/>
  <c r="A247" i="17"/>
  <c r="B247" i="17" s="1"/>
  <c r="A248" i="17"/>
  <c r="B248" i="17"/>
  <c r="A249" i="17"/>
  <c r="B249" i="17" s="1"/>
  <c r="A250" i="17"/>
  <c r="B250" i="17" s="1"/>
  <c r="A251" i="17"/>
  <c r="B251" i="17" s="1"/>
  <c r="A252" i="17"/>
  <c r="B252" i="17" s="1"/>
  <c r="A253" i="17"/>
  <c r="B253" i="17" s="1"/>
  <c r="A254" i="17"/>
  <c r="B254" i="17" s="1"/>
  <c r="A255" i="17"/>
  <c r="B255" i="17" s="1"/>
  <c r="A256" i="17"/>
  <c r="B256" i="17" s="1"/>
  <c r="A257" i="17"/>
  <c r="B257" i="17" s="1"/>
  <c r="A258" i="17"/>
  <c r="B258" i="17" s="1"/>
  <c r="A259" i="17"/>
  <c r="B259" i="17" s="1"/>
  <c r="A260" i="17"/>
  <c r="B260" i="17" s="1"/>
  <c r="A261" i="17"/>
  <c r="B261" i="17" s="1"/>
  <c r="A262" i="17"/>
  <c r="B262" i="17" s="1"/>
  <c r="A263" i="17"/>
  <c r="B263" i="17" s="1"/>
  <c r="A264" i="17"/>
  <c r="B264" i="17" s="1"/>
  <c r="A265" i="17"/>
  <c r="B265" i="17" s="1"/>
  <c r="A266" i="17"/>
  <c r="B266" i="17" s="1"/>
  <c r="A267" i="17"/>
  <c r="B267" i="17" s="1"/>
  <c r="A268" i="17"/>
  <c r="B268" i="17" s="1"/>
  <c r="A269" i="17"/>
  <c r="B269" i="17" s="1"/>
  <c r="A270" i="17"/>
  <c r="B270" i="17" s="1"/>
  <c r="A271" i="17"/>
  <c r="B271" i="17" s="1"/>
  <c r="A272" i="17"/>
  <c r="B272" i="17" s="1"/>
  <c r="A273" i="17"/>
  <c r="B273" i="17" s="1"/>
  <c r="A274" i="17"/>
  <c r="B274" i="17" s="1"/>
  <c r="A275" i="17"/>
  <c r="B275" i="17" s="1"/>
  <c r="A276" i="17"/>
  <c r="B276" i="17" s="1"/>
  <c r="A277" i="17"/>
  <c r="B277" i="17" s="1"/>
  <c r="A278" i="17"/>
  <c r="B278" i="17" s="1"/>
  <c r="A279" i="17"/>
  <c r="B279" i="17" s="1"/>
  <c r="A280" i="17"/>
  <c r="B280" i="17" s="1"/>
  <c r="A281" i="17"/>
  <c r="B281" i="17" s="1"/>
  <c r="A282" i="17"/>
  <c r="B282" i="17" s="1"/>
  <c r="A283" i="17"/>
  <c r="B283" i="17" s="1"/>
  <c r="A284" i="17"/>
  <c r="B284" i="17" s="1"/>
  <c r="A285" i="17"/>
  <c r="B285" i="17" s="1"/>
  <c r="A286" i="17"/>
  <c r="B286" i="17" s="1"/>
  <c r="A287" i="17"/>
  <c r="B287" i="17" s="1"/>
  <c r="A288" i="17"/>
  <c r="B288" i="17" s="1"/>
  <c r="A289" i="17"/>
  <c r="B289" i="17" s="1"/>
  <c r="A290" i="17"/>
  <c r="B290" i="17" s="1"/>
  <c r="A291" i="17"/>
  <c r="B291" i="17" s="1"/>
  <c r="A292" i="17"/>
  <c r="B292" i="17" s="1"/>
  <c r="A293" i="17"/>
  <c r="B293" i="17" s="1"/>
  <c r="A294" i="17"/>
  <c r="B294" i="17" s="1"/>
  <c r="A295" i="17"/>
  <c r="B295" i="17" s="1"/>
  <c r="A296" i="17"/>
  <c r="B296" i="17" s="1"/>
  <c r="A297" i="17"/>
  <c r="B297" i="17" s="1"/>
  <c r="A298" i="17"/>
  <c r="B298" i="17" s="1"/>
  <c r="A299" i="17"/>
  <c r="B299" i="17" s="1"/>
  <c r="A300" i="17"/>
  <c r="B300" i="17" s="1"/>
  <c r="A301" i="17"/>
  <c r="B301" i="17" s="1"/>
  <c r="A302" i="17"/>
  <c r="B302" i="17" s="1"/>
  <c r="A303" i="17"/>
  <c r="B303" i="17" s="1"/>
  <c r="A304" i="17"/>
  <c r="B304" i="17" s="1"/>
  <c r="A305" i="17"/>
  <c r="B305" i="17" s="1"/>
  <c r="A306" i="17"/>
  <c r="B306" i="17" s="1"/>
  <c r="A307" i="17"/>
  <c r="B307" i="17" s="1"/>
  <c r="A308" i="17"/>
  <c r="B308" i="17" s="1"/>
  <c r="A309" i="17"/>
  <c r="B309" i="17" s="1"/>
  <c r="A310" i="17"/>
  <c r="B310" i="17" s="1"/>
  <c r="A311" i="17"/>
  <c r="B311" i="17" s="1"/>
  <c r="A312" i="17"/>
  <c r="B312" i="17" s="1"/>
  <c r="A313" i="17"/>
  <c r="B313" i="17" s="1"/>
  <c r="A314" i="17"/>
  <c r="B314" i="17" s="1"/>
  <c r="A315" i="17"/>
  <c r="B315" i="17" s="1"/>
  <c r="B51" i="10" s="1"/>
  <c r="A316" i="17"/>
  <c r="B316" i="17" s="1"/>
  <c r="A317" i="17"/>
  <c r="B317" i="17"/>
  <c r="A318" i="17"/>
  <c r="B318" i="17" s="1"/>
  <c r="A319" i="17"/>
  <c r="B319" i="17" s="1"/>
  <c r="B55" i="10" s="1"/>
  <c r="A320" i="17"/>
  <c r="B320" i="17" s="1"/>
  <c r="A321" i="17"/>
  <c r="B321" i="17" s="1"/>
  <c r="A322" i="17"/>
  <c r="B322" i="17" s="1"/>
  <c r="A323" i="17"/>
  <c r="B323" i="17" s="1"/>
  <c r="B59" i="10" s="1"/>
  <c r="A324" i="17"/>
  <c r="B324" i="17" s="1"/>
  <c r="A325" i="17"/>
  <c r="B325" i="17"/>
  <c r="A326" i="17"/>
  <c r="B326" i="17" s="1"/>
  <c r="A328" i="17"/>
  <c r="B328" i="17" s="1"/>
  <c r="B64" i="10" s="1"/>
  <c r="A329" i="17"/>
  <c r="B329" i="17" s="1"/>
  <c r="A330" i="17"/>
  <c r="B330" i="17" s="1"/>
  <c r="A331" i="17"/>
  <c r="B331" i="17" s="1"/>
  <c r="A332" i="17"/>
  <c r="B332" i="17" s="1"/>
  <c r="B68" i="10" s="1"/>
  <c r="A333" i="17"/>
  <c r="B333" i="17" s="1"/>
  <c r="A334" i="17"/>
  <c r="B334" i="17"/>
  <c r="A335" i="17"/>
  <c r="B335" i="17" s="1"/>
  <c r="A336" i="17"/>
  <c r="B336" i="17" s="1"/>
  <c r="B72" i="10" s="1"/>
  <c r="A337" i="17"/>
  <c r="B337" i="17" s="1"/>
  <c r="A338" i="17"/>
  <c r="B338" i="17" s="1"/>
  <c r="A339" i="17"/>
  <c r="B339" i="17" s="1"/>
  <c r="A340" i="17"/>
  <c r="B340" i="17" s="1"/>
  <c r="B76" i="10" s="1"/>
  <c r="A341" i="17"/>
  <c r="B341" i="17" s="1"/>
  <c r="A342" i="17"/>
  <c r="B342" i="17"/>
  <c r="A343" i="17"/>
  <c r="B343" i="17" s="1"/>
  <c r="A344" i="17"/>
  <c r="B344" i="17" s="1"/>
  <c r="B80" i="10" s="1"/>
  <c r="A345" i="17"/>
  <c r="B345" i="17" s="1"/>
  <c r="A346" i="17"/>
  <c r="B346" i="17" s="1"/>
  <c r="A347" i="17"/>
  <c r="B347" i="17" s="1"/>
  <c r="A348" i="17"/>
  <c r="B348" i="17" s="1"/>
  <c r="B84" i="10" s="1"/>
  <c r="A349" i="17"/>
  <c r="B349" i="17" s="1"/>
  <c r="A350" i="17"/>
  <c r="B350" i="17"/>
  <c r="A351" i="17"/>
  <c r="B351" i="17" s="1"/>
  <c r="A352" i="17"/>
  <c r="B352" i="17" s="1"/>
  <c r="B88" i="10" s="1"/>
  <c r="A353" i="17"/>
  <c r="B353" i="17" s="1"/>
  <c r="A354" i="17"/>
  <c r="B354" i="17" s="1"/>
  <c r="A355" i="17"/>
  <c r="B355" i="17" s="1"/>
  <c r="A356" i="17"/>
  <c r="B356" i="17" s="1"/>
  <c r="B92" i="10" s="1"/>
  <c r="A357" i="17"/>
  <c r="B357" i="17" s="1"/>
  <c r="A358" i="17"/>
  <c r="B358" i="17"/>
  <c r="A359" i="17"/>
  <c r="B359" i="17" s="1"/>
  <c r="A360" i="17"/>
  <c r="B360" i="17" s="1"/>
  <c r="B96" i="10" s="1"/>
  <c r="A361" i="17"/>
  <c r="B361" i="17" s="1"/>
  <c r="A362" i="17"/>
  <c r="B362" i="17" s="1"/>
  <c r="A363" i="17"/>
  <c r="B363" i="17" s="1"/>
  <c r="A364" i="17"/>
  <c r="B364" i="17" s="1"/>
  <c r="B100" i="10" s="1"/>
  <c r="A365" i="17"/>
  <c r="B365" i="17" s="1"/>
  <c r="A366" i="17"/>
  <c r="B366" i="17"/>
  <c r="A367" i="17"/>
  <c r="B367" i="17" s="1"/>
  <c r="A369" i="17"/>
  <c r="B369" i="17" s="1"/>
  <c r="B105" i="10" s="1"/>
  <c r="A370" i="17"/>
  <c r="B370" i="17" s="1"/>
  <c r="A371" i="17"/>
  <c r="B371" i="17" s="1"/>
  <c r="A372" i="17"/>
  <c r="B372" i="17" s="1"/>
  <c r="A373" i="17"/>
  <c r="B373" i="17" s="1"/>
  <c r="B109" i="10" s="1"/>
  <c r="A374" i="17"/>
  <c r="B374" i="17" s="1"/>
  <c r="A375" i="17"/>
  <c r="B375" i="17"/>
  <c r="A376" i="17"/>
  <c r="B376" i="17" s="1"/>
  <c r="A377" i="17"/>
  <c r="B377" i="17"/>
  <c r="A378" i="17"/>
  <c r="B378" i="17" s="1"/>
  <c r="A379" i="17"/>
  <c r="B379" i="17" s="1"/>
  <c r="A380" i="17"/>
  <c r="B380" i="17" s="1"/>
  <c r="A381" i="17"/>
  <c r="B381" i="17" s="1"/>
  <c r="F39" i="10" s="1"/>
  <c r="A382" i="17"/>
  <c r="B382" i="17" s="1"/>
  <c r="A383" i="17"/>
  <c r="B383" i="17"/>
  <c r="A384" i="17"/>
  <c r="B384" i="17" s="1"/>
  <c r="A385" i="17"/>
  <c r="B385" i="17"/>
  <c r="A386" i="17"/>
  <c r="B386" i="17" s="1"/>
  <c r="A387" i="17"/>
  <c r="B387" i="17" s="1"/>
  <c r="A388" i="17"/>
  <c r="B388" i="17" s="1"/>
  <c r="A389" i="17"/>
  <c r="B389" i="17" s="1"/>
  <c r="B8" i="11" s="1"/>
  <c r="A390" i="17"/>
  <c r="B390" i="17" s="1"/>
  <c r="A391" i="17"/>
  <c r="B391" i="17"/>
  <c r="A392" i="17"/>
  <c r="B392" i="17" s="1"/>
  <c r="A393" i="17"/>
  <c r="B393" i="17"/>
  <c r="A394" i="17"/>
  <c r="B394" i="17" s="1"/>
  <c r="A395" i="17"/>
  <c r="B395" i="17" s="1"/>
  <c r="A396" i="17"/>
  <c r="B396" i="17" s="1"/>
  <c r="A397" i="17"/>
  <c r="B397" i="17" s="1"/>
  <c r="A398" i="17"/>
  <c r="B398" i="17" s="1"/>
  <c r="A399" i="17"/>
  <c r="B399" i="17"/>
  <c r="A400" i="17"/>
  <c r="B400" i="17" s="1"/>
  <c r="A401" i="17"/>
  <c r="B401" i="17"/>
  <c r="A402" i="17"/>
  <c r="B402" i="17" s="1"/>
  <c r="A403" i="17"/>
  <c r="B403" i="17" s="1"/>
  <c r="A404" i="17"/>
  <c r="B404" i="17" s="1"/>
  <c r="A405" i="17"/>
  <c r="B405" i="17" s="1"/>
  <c r="A407" i="17"/>
  <c r="B407" i="17" s="1"/>
  <c r="A420" i="17"/>
  <c r="B420" i="17"/>
  <c r="A421" i="17"/>
  <c r="B421" i="17" s="1"/>
  <c r="A422" i="17"/>
  <c r="B422" i="17"/>
  <c r="A423" i="17"/>
  <c r="B423" i="17" s="1"/>
  <c r="A424" i="17"/>
  <c r="B424" i="17" s="1"/>
  <c r="F30" i="11" s="1"/>
  <c r="A425" i="17"/>
  <c r="B425" i="17" s="1"/>
  <c r="A426" i="17"/>
  <c r="B426" i="17" s="1"/>
  <c r="A427" i="17"/>
  <c r="B427" i="17" s="1"/>
  <c r="A428" i="17"/>
  <c r="B428" i="17"/>
  <c r="A429" i="17"/>
  <c r="B429" i="17" s="1"/>
  <c r="A430" i="17"/>
  <c r="B430" i="17"/>
  <c r="A431" i="17"/>
  <c r="B431" i="17" s="1"/>
  <c r="A432" i="17"/>
  <c r="B432" i="17" s="1"/>
  <c r="A433" i="17"/>
  <c r="B433" i="17" s="1"/>
  <c r="A434" i="17"/>
  <c r="B434" i="17" s="1"/>
  <c r="L30" i="11" s="1"/>
  <c r="A435" i="17"/>
  <c r="B435" i="17" s="1"/>
  <c r="A436" i="17"/>
  <c r="B436" i="17"/>
  <c r="A437" i="17"/>
  <c r="B437" i="17" s="1"/>
  <c r="A438" i="17"/>
  <c r="B438" i="17"/>
  <c r="A439" i="17"/>
  <c r="B439" i="17" s="1"/>
  <c r="A440" i="17"/>
  <c r="B440" i="17" s="1"/>
  <c r="P31" i="11" s="1"/>
  <c r="A441" i="17"/>
  <c r="B441" i="17" s="1"/>
  <c r="A442" i="17"/>
  <c r="B442" i="17" s="1"/>
  <c r="A443" i="17"/>
  <c r="B443" i="17" s="1"/>
  <c r="A444" i="17"/>
  <c r="B444" i="17"/>
  <c r="S31" i="11" s="1"/>
  <c r="A445" i="17"/>
  <c r="B445" i="17" s="1"/>
  <c r="A446" i="17"/>
  <c r="B446" i="17"/>
  <c r="A447" i="17"/>
  <c r="B447" i="17" s="1"/>
  <c r="A32" i="11" s="1"/>
  <c r="A448" i="17"/>
  <c r="B448" i="17" s="1"/>
  <c r="B32" i="11" s="1"/>
  <c r="A449" i="17"/>
  <c r="B449" i="17" s="1"/>
  <c r="E32" i="11" s="1"/>
  <c r="A450" i="17"/>
  <c r="B450" i="17" s="1"/>
  <c r="A451" i="17"/>
  <c r="B451" i="17" s="1"/>
  <c r="A452" i="17"/>
  <c r="B452" i="17"/>
  <c r="A453" i="17"/>
  <c r="B453" i="17" s="1"/>
  <c r="A454" i="17"/>
  <c r="B454" i="17"/>
  <c r="A455" i="17"/>
  <c r="B455" i="17" s="1"/>
  <c r="A456" i="17"/>
  <c r="B456" i="17" s="1"/>
  <c r="A457" i="17"/>
  <c r="B457" i="17" s="1"/>
  <c r="A458" i="17"/>
  <c r="B458" i="17" s="1"/>
  <c r="B12" i="12" s="1"/>
  <c r="A459" i="17"/>
  <c r="B459" i="17" s="1"/>
  <c r="A460" i="17"/>
  <c r="B460" i="17"/>
  <c r="A461" i="17"/>
  <c r="B461" i="17" s="1"/>
  <c r="A462" i="17"/>
  <c r="B462" i="17"/>
  <c r="A463" i="17"/>
  <c r="B463" i="17" s="1"/>
  <c r="A464" i="17"/>
  <c r="B464" i="17" s="1"/>
  <c r="A465" i="17"/>
  <c r="B465" i="17" s="1"/>
  <c r="A466" i="17"/>
  <c r="B466" i="17" s="1"/>
  <c r="B21" i="12" s="1"/>
  <c r="A467" i="17"/>
  <c r="B467" i="17" s="1"/>
  <c r="A468" i="17"/>
  <c r="B468" i="17"/>
  <c r="A469" i="17"/>
  <c r="B469" i="17" s="1"/>
  <c r="A470" i="17"/>
  <c r="B470" i="17"/>
  <c r="A471" i="17"/>
  <c r="B471" i="17" s="1"/>
  <c r="A472" i="17"/>
  <c r="B472" i="17" s="1"/>
  <c r="B1" i="13" s="1"/>
  <c r="A473" i="17"/>
  <c r="B473" i="17" s="1"/>
  <c r="A475" i="17"/>
  <c r="B475" i="17" s="1"/>
  <c r="A476" i="17"/>
  <c r="B476" i="17" s="1"/>
  <c r="A477" i="17"/>
  <c r="B477" i="17"/>
  <c r="A478" i="17"/>
  <c r="B478" i="17" s="1"/>
  <c r="A479" i="17"/>
  <c r="B479" i="17"/>
  <c r="A480" i="17"/>
  <c r="B480" i="17" s="1"/>
  <c r="A481" i="17"/>
  <c r="B481" i="17" s="1"/>
  <c r="B13" i="13" s="1"/>
  <c r="A482" i="17"/>
  <c r="B482" i="17" s="1"/>
  <c r="A483" i="17"/>
  <c r="B483" i="17" s="1"/>
  <c r="A484" i="17"/>
  <c r="B484" i="17" s="1"/>
  <c r="A485" i="17"/>
  <c r="B485" i="17"/>
  <c r="A486" i="17"/>
  <c r="B486" i="17" s="1"/>
  <c r="A487" i="17"/>
  <c r="B487" i="17"/>
  <c r="A488" i="17"/>
  <c r="B488" i="17" s="1"/>
  <c r="A489" i="17"/>
  <c r="B489" i="17" s="1"/>
  <c r="B21" i="13" s="1"/>
  <c r="A490" i="17"/>
  <c r="B490" i="17" s="1"/>
  <c r="A491" i="17"/>
  <c r="B491" i="17" s="1"/>
  <c r="A492" i="17"/>
  <c r="B492" i="17" s="1"/>
  <c r="A493" i="17"/>
  <c r="B493" i="17"/>
  <c r="B26" i="13" s="1"/>
  <c r="A494" i="17"/>
  <c r="B494" i="17" s="1"/>
  <c r="A495" i="17"/>
  <c r="B495" i="17"/>
  <c r="A496" i="17"/>
  <c r="B496" i="17" s="1"/>
  <c r="A497" i="17"/>
  <c r="B497" i="17" s="1"/>
  <c r="A498" i="17"/>
  <c r="B498" i="17" s="1"/>
  <c r="A499" i="17"/>
  <c r="B499" i="17" s="1"/>
  <c r="B32" i="13" s="1"/>
  <c r="A500" i="17"/>
  <c r="B500" i="17" s="1"/>
  <c r="A501" i="17"/>
  <c r="B501" i="17"/>
  <c r="A502" i="17"/>
  <c r="B502" i="17" s="1"/>
  <c r="A503" i="17"/>
  <c r="B503" i="17"/>
  <c r="A504" i="17"/>
  <c r="B504" i="17" s="1"/>
  <c r="A505" i="17"/>
  <c r="B505" i="17" s="1"/>
  <c r="A506" i="17"/>
  <c r="B506" i="17" s="1"/>
  <c r="A507" i="17"/>
  <c r="B507" i="17" s="1"/>
  <c r="B41" i="13" s="1"/>
  <c r="A508" i="17"/>
  <c r="B508" i="17" s="1"/>
  <c r="A509" i="17"/>
  <c r="B509" i="17"/>
  <c r="A510" i="17"/>
  <c r="B510" i="17" s="1"/>
  <c r="A511" i="17"/>
  <c r="B511" i="17"/>
  <c r="A512" i="17"/>
  <c r="B512" i="17" s="1"/>
  <c r="A513" i="17"/>
  <c r="B513" i="17" s="1"/>
  <c r="B5" i="14" s="1"/>
  <c r="A514" i="17"/>
  <c r="B514" i="17" s="1"/>
  <c r="A515" i="17"/>
  <c r="B515" i="17" s="1"/>
  <c r="B7" i="14" s="1"/>
  <c r="A516" i="17"/>
  <c r="B516" i="17" s="1"/>
  <c r="A517" i="17"/>
  <c r="B517" i="17"/>
  <c r="A518" i="17"/>
  <c r="B518" i="17" s="1"/>
  <c r="A519" i="17"/>
  <c r="B519" i="17"/>
  <c r="A520" i="17"/>
  <c r="B520" i="17" s="1"/>
  <c r="A521" i="17"/>
  <c r="B521" i="17" s="1"/>
  <c r="A522" i="17"/>
  <c r="B522" i="17" s="1"/>
  <c r="A523" i="17"/>
  <c r="B523" i="17" s="1"/>
  <c r="B17" i="14" s="1"/>
  <c r="A524" i="17"/>
  <c r="B524" i="17" s="1"/>
  <c r="A525" i="17"/>
  <c r="B525" i="17"/>
  <c r="A526" i="17"/>
  <c r="B526" i="17" s="1"/>
  <c r="A527" i="17"/>
  <c r="B527" i="17"/>
  <c r="A528" i="17"/>
  <c r="B528" i="17" s="1"/>
  <c r="A529" i="17"/>
  <c r="B529" i="17" s="1"/>
  <c r="A530" i="17"/>
  <c r="B530" i="17" s="1"/>
  <c r="A531" i="17"/>
  <c r="B531" i="17" s="1"/>
  <c r="B25" i="14" s="1"/>
  <c r="A532" i="17"/>
  <c r="B532" i="17" s="1"/>
  <c r="A533" i="17"/>
  <c r="B533" i="17"/>
  <c r="A534" i="17"/>
  <c r="B534" i="17" s="1"/>
  <c r="A535" i="17"/>
  <c r="B535" i="17"/>
  <c r="A536" i="17"/>
  <c r="B536" i="17" s="1"/>
  <c r="A537" i="17"/>
  <c r="B537" i="17" s="1"/>
  <c r="A538" i="17"/>
  <c r="B538" i="17" s="1"/>
  <c r="A539" i="17"/>
  <c r="B539" i="17" s="1"/>
  <c r="B33" i="14" s="1"/>
  <c r="A540" i="17"/>
  <c r="B540" i="17" s="1"/>
  <c r="A541" i="17"/>
  <c r="B541" i="17"/>
  <c r="A542" i="17"/>
  <c r="B542" i="17" s="1"/>
  <c r="A543" i="17"/>
  <c r="B543" i="17"/>
  <c r="A544" i="17"/>
  <c r="B544" i="17" s="1"/>
  <c r="A545" i="17"/>
  <c r="B545" i="17" s="1"/>
  <c r="A547" i="17"/>
  <c r="B547" i="17" s="1"/>
  <c r="A548" i="17"/>
  <c r="B548" i="17" s="1"/>
  <c r="B42" i="14" s="1"/>
  <c r="A549" i="17"/>
  <c r="B549" i="17" s="1"/>
  <c r="A550" i="17"/>
  <c r="B550" i="17"/>
  <c r="A551" i="17"/>
  <c r="B551" i="17" s="1"/>
  <c r="A552" i="17"/>
  <c r="B552" i="17"/>
  <c r="A553" i="17"/>
  <c r="B553" i="17" s="1"/>
  <c r="A554" i="17"/>
  <c r="B554" i="17" s="1"/>
  <c r="A555" i="17"/>
  <c r="B555" i="17" s="1"/>
  <c r="A556" i="17"/>
  <c r="B556" i="17" s="1"/>
  <c r="B50" i="14" s="1"/>
  <c r="A557" i="17"/>
  <c r="B557" i="17" s="1"/>
  <c r="A558" i="17"/>
  <c r="B558" i="17"/>
  <c r="B52" i="14" s="1"/>
  <c r="A559" i="17"/>
  <c r="B559" i="17" s="1"/>
  <c r="A560" i="17"/>
  <c r="B560" i="17"/>
  <c r="A561" i="17"/>
  <c r="B561" i="17" s="1"/>
  <c r="A562" i="17"/>
  <c r="B562" i="17" s="1"/>
  <c r="A563" i="17"/>
  <c r="B563" i="17" s="1"/>
  <c r="A564" i="17"/>
  <c r="B564" i="17" s="1"/>
  <c r="B9" i="15" s="1"/>
  <c r="A565" i="17"/>
  <c r="B565" i="17" s="1"/>
  <c r="A566" i="17"/>
  <c r="B566" i="17"/>
  <c r="A567" i="17"/>
  <c r="B567" i="17" s="1"/>
  <c r="A568" i="17"/>
  <c r="B568" i="17"/>
  <c r="A569" i="17"/>
  <c r="B569" i="17" s="1"/>
  <c r="A570" i="17"/>
  <c r="B570" i="17" s="1"/>
  <c r="A571" i="17"/>
  <c r="B571" i="17" s="1"/>
  <c r="A572" i="17"/>
  <c r="B572" i="17" s="1"/>
  <c r="B18" i="15" s="1"/>
  <c r="A573" i="17"/>
  <c r="B573" i="17" s="1"/>
  <c r="A574" i="17"/>
  <c r="B574" i="17"/>
  <c r="A575" i="17"/>
  <c r="B575" i="17" s="1"/>
  <c r="A576" i="17"/>
  <c r="B576" i="17"/>
  <c r="A577" i="17"/>
  <c r="B577" i="17" s="1"/>
  <c r="A578" i="17"/>
  <c r="B578" i="17" s="1"/>
  <c r="A579" i="17"/>
  <c r="B579" i="17" s="1"/>
  <c r="A580" i="17"/>
  <c r="B580" i="17" s="1"/>
  <c r="B27" i="15" s="1"/>
  <c r="A581" i="17"/>
  <c r="B581" i="17" s="1"/>
  <c r="A582" i="17"/>
  <c r="B582" i="17"/>
  <c r="A583" i="17"/>
  <c r="B583" i="17" s="1"/>
  <c r="A584" i="17"/>
  <c r="B584" i="17"/>
  <c r="A585" i="17"/>
  <c r="B585" i="17" s="1"/>
  <c r="A586" i="17"/>
  <c r="B586" i="17" s="1"/>
  <c r="A590" i="17"/>
  <c r="B590" i="17" s="1"/>
  <c r="A591" i="17"/>
  <c r="B591" i="17" s="1"/>
  <c r="B7" i="16" s="1"/>
  <c r="A592" i="17"/>
  <c r="B592" i="17" s="1"/>
  <c r="A593" i="17"/>
  <c r="B593" i="17"/>
  <c r="A594" i="17"/>
  <c r="B594" i="17" s="1"/>
  <c r="A595" i="17"/>
  <c r="B595" i="17"/>
  <c r="A596" i="17"/>
  <c r="B596" i="17" s="1"/>
  <c r="A597" i="17"/>
  <c r="B597" i="17" s="1"/>
  <c r="A598" i="17"/>
  <c r="B598" i="17" s="1"/>
  <c r="A599" i="17"/>
  <c r="B599" i="17" s="1"/>
  <c r="B15" i="16" s="1"/>
  <c r="A600" i="17"/>
  <c r="B600" i="17" s="1"/>
  <c r="A601" i="17"/>
  <c r="B601" i="17"/>
  <c r="A602" i="17"/>
  <c r="B602" i="17" s="1"/>
  <c r="A603" i="17"/>
  <c r="B603" i="17"/>
  <c r="A604" i="17"/>
  <c r="B604" i="17" s="1"/>
  <c r="A605" i="17"/>
  <c r="B605" i="17" s="1"/>
  <c r="A606" i="17"/>
  <c r="B606" i="17" s="1"/>
  <c r="A607" i="17"/>
  <c r="B607" i="17" s="1"/>
  <c r="A610" i="17"/>
  <c r="B610" i="17" s="1"/>
  <c r="A611" i="17"/>
  <c r="B611" i="17"/>
  <c r="B20" i="2" s="1"/>
  <c r="H4" i="18" s="1"/>
  <c r="A612" i="17"/>
  <c r="B612" i="17" s="1"/>
  <c r="A613" i="17"/>
  <c r="B613" i="17"/>
  <c r="A614" i="17"/>
  <c r="B614" i="17" s="1"/>
  <c r="A615" i="17"/>
  <c r="B615" i="17" s="1"/>
  <c r="A408" i="17"/>
  <c r="B408" i="17" s="1"/>
  <c r="A409" i="17"/>
  <c r="B409" i="17" s="1"/>
  <c r="A410" i="17"/>
  <c r="B410" i="17" s="1"/>
  <c r="A411" i="17"/>
  <c r="B411" i="17"/>
  <c r="A412" i="17"/>
  <c r="B412" i="17" s="1"/>
  <c r="A413" i="17"/>
  <c r="B413" i="17"/>
  <c r="A414" i="17"/>
  <c r="B414" i="17" s="1"/>
  <c r="A415" i="17"/>
  <c r="B415" i="17" s="1"/>
  <c r="F12" i="11" s="1"/>
  <c r="A416" i="17"/>
  <c r="B416" i="17" s="1"/>
  <c r="A417" i="17"/>
  <c r="B417" i="17" s="1"/>
  <c r="A418" i="17"/>
  <c r="B418" i="17" s="1"/>
  <c r="A419" i="17"/>
  <c r="B419" i="17"/>
  <c r="F16" i="11" s="1"/>
  <c r="A6" i="17"/>
  <c r="B6" i="17" s="1"/>
  <c r="F4" i="11"/>
  <c r="B4" i="11"/>
  <c r="B1" i="11"/>
  <c r="B59" i="2" s="1"/>
  <c r="C31" i="11"/>
  <c r="AB32" i="11"/>
  <c r="T30" i="11"/>
  <c r="V34" i="11"/>
  <c r="W34" i="11"/>
  <c r="X34" i="11"/>
  <c r="Y34" i="11"/>
  <c r="Z34" i="11"/>
  <c r="AA34" i="11"/>
  <c r="AB34" i="11"/>
  <c r="AC34" i="11"/>
  <c r="AD34" i="11"/>
  <c r="AE34" i="11"/>
  <c r="AF34" i="11"/>
  <c r="AG34" i="11"/>
  <c r="AH34" i="11"/>
  <c r="T34" i="11"/>
  <c r="V35" i="11"/>
  <c r="W35" i="11"/>
  <c r="X35" i="11"/>
  <c r="Z35" i="11"/>
  <c r="AA35" i="11"/>
  <c r="AB35" i="11"/>
  <c r="AC35" i="11"/>
  <c r="AD35" i="11"/>
  <c r="AE35" i="11"/>
  <c r="AF35" i="11"/>
  <c r="AG35" i="11"/>
  <c r="AH35" i="11"/>
  <c r="V36" i="11"/>
  <c r="W36" i="11"/>
  <c r="X36" i="11"/>
  <c r="Y36" i="11"/>
  <c r="T36" i="11" s="1"/>
  <c r="Z36" i="11"/>
  <c r="AA36" i="11"/>
  <c r="AB36" i="11"/>
  <c r="AC36" i="11"/>
  <c r="AD36" i="11"/>
  <c r="AE36" i="11"/>
  <c r="AF36" i="11"/>
  <c r="AG36" i="11"/>
  <c r="AH36" i="11"/>
  <c r="V37" i="11"/>
  <c r="W37" i="11"/>
  <c r="X37" i="11"/>
  <c r="Y37" i="11"/>
  <c r="Z37" i="11"/>
  <c r="AA37" i="11"/>
  <c r="AB37" i="11"/>
  <c r="AC37" i="11"/>
  <c r="AD37" i="11"/>
  <c r="AE37" i="11"/>
  <c r="AF37" i="11"/>
  <c r="AG37" i="11"/>
  <c r="AH37" i="11"/>
  <c r="T37" i="11"/>
  <c r="V38" i="11"/>
  <c r="W38" i="11"/>
  <c r="X38" i="11"/>
  <c r="Y38" i="11"/>
  <c r="Z38" i="11"/>
  <c r="AA38" i="11"/>
  <c r="AB38" i="11"/>
  <c r="AC38" i="11"/>
  <c r="AD38" i="11"/>
  <c r="AE38" i="11"/>
  <c r="AF38" i="11"/>
  <c r="AG38" i="11"/>
  <c r="AH38" i="11"/>
  <c r="V39" i="11"/>
  <c r="W39" i="11"/>
  <c r="X39" i="11"/>
  <c r="Y39" i="11"/>
  <c r="Z39" i="11"/>
  <c r="AA39" i="11"/>
  <c r="AB39" i="11"/>
  <c r="AC39" i="11"/>
  <c r="AD39" i="11"/>
  <c r="AE39" i="11"/>
  <c r="AF39" i="11"/>
  <c r="AG39" i="11"/>
  <c r="AH39" i="11"/>
  <c r="V41" i="11"/>
  <c r="W41" i="11"/>
  <c r="X41" i="11"/>
  <c r="Y41" i="11"/>
  <c r="Z41" i="11"/>
  <c r="AA41" i="11"/>
  <c r="AB41" i="11"/>
  <c r="AC41" i="11"/>
  <c r="AD41" i="11"/>
  <c r="AE41" i="11"/>
  <c r="AF41" i="11"/>
  <c r="AG41" i="11"/>
  <c r="AH41" i="11"/>
  <c r="V42" i="11"/>
  <c r="W42" i="11"/>
  <c r="X42" i="11"/>
  <c r="Y42" i="11"/>
  <c r="Z42" i="11"/>
  <c r="AA42" i="11"/>
  <c r="AB42" i="11"/>
  <c r="AC42" i="11"/>
  <c r="AD42" i="11"/>
  <c r="AE42" i="11"/>
  <c r="AF42" i="11"/>
  <c r="AG42" i="11"/>
  <c r="AH42" i="11"/>
  <c r="V43" i="11"/>
  <c r="W43" i="11"/>
  <c r="X43" i="11"/>
  <c r="Y43" i="11"/>
  <c r="Z43" i="11"/>
  <c r="AA43" i="11"/>
  <c r="AB43" i="11"/>
  <c r="AC43" i="11"/>
  <c r="AD43" i="11"/>
  <c r="AE43" i="11"/>
  <c r="AF43" i="11"/>
  <c r="AG43" i="11"/>
  <c r="AH43" i="11"/>
  <c r="V44" i="11"/>
  <c r="W44" i="11"/>
  <c r="X44" i="11"/>
  <c r="Y44" i="11"/>
  <c r="Z44" i="11"/>
  <c r="AA44" i="11"/>
  <c r="AB44" i="11"/>
  <c r="AC44" i="11"/>
  <c r="AD44" i="11"/>
  <c r="AE44" i="11"/>
  <c r="AF44" i="11"/>
  <c r="AG44" i="11"/>
  <c r="AH44" i="11"/>
  <c r="V45" i="11"/>
  <c r="W45" i="11"/>
  <c r="X45" i="11"/>
  <c r="Y45" i="11"/>
  <c r="Z45" i="11"/>
  <c r="AA45" i="11"/>
  <c r="AB45" i="11"/>
  <c r="AC45" i="11"/>
  <c r="AD45" i="11"/>
  <c r="AE45" i="11"/>
  <c r="AF45" i="11"/>
  <c r="AG45" i="11"/>
  <c r="AH45" i="11"/>
  <c r="V46" i="11"/>
  <c r="W46" i="11"/>
  <c r="X46" i="11"/>
  <c r="Y46" i="11"/>
  <c r="Z46" i="11"/>
  <c r="AA46" i="11"/>
  <c r="AB46" i="11"/>
  <c r="AC46" i="11"/>
  <c r="AD46" i="11"/>
  <c r="AE46" i="11"/>
  <c r="AF46" i="11"/>
  <c r="AG46" i="11"/>
  <c r="AH46" i="11"/>
  <c r="V47" i="11"/>
  <c r="W47" i="11"/>
  <c r="X47" i="11"/>
  <c r="Y47" i="11"/>
  <c r="Z47" i="11"/>
  <c r="AA47" i="11"/>
  <c r="AB47" i="11"/>
  <c r="AC47" i="11"/>
  <c r="AD47" i="11"/>
  <c r="AE47" i="11"/>
  <c r="AF47" i="11"/>
  <c r="AG47" i="11"/>
  <c r="AH47" i="11"/>
  <c r="V48" i="11"/>
  <c r="W48" i="11"/>
  <c r="X48" i="11"/>
  <c r="Y48" i="11"/>
  <c r="Z48" i="11"/>
  <c r="AA48" i="11"/>
  <c r="AB48" i="11"/>
  <c r="AC48" i="11"/>
  <c r="AD48" i="11"/>
  <c r="AE48" i="11"/>
  <c r="AF48" i="11"/>
  <c r="AG48" i="11"/>
  <c r="AH48" i="11"/>
  <c r="V49" i="11"/>
  <c r="W49" i="11"/>
  <c r="X49" i="11"/>
  <c r="Y49" i="11"/>
  <c r="Z49" i="11"/>
  <c r="AA49" i="11"/>
  <c r="AB49" i="11"/>
  <c r="AC49" i="11"/>
  <c r="AD49" i="11"/>
  <c r="AE49" i="11"/>
  <c r="AF49" i="11"/>
  <c r="AG49" i="11"/>
  <c r="AH49" i="11"/>
  <c r="V50" i="11"/>
  <c r="W50" i="11"/>
  <c r="X50" i="11"/>
  <c r="Y50" i="11"/>
  <c r="Z50" i="11"/>
  <c r="AA50" i="11"/>
  <c r="AB50" i="11"/>
  <c r="AC50" i="11"/>
  <c r="AD50" i="11"/>
  <c r="AE50" i="11"/>
  <c r="AF50" i="11"/>
  <c r="AG50" i="11"/>
  <c r="AH50" i="11"/>
  <c r="V51" i="11"/>
  <c r="W51" i="11"/>
  <c r="X51" i="11"/>
  <c r="Y51" i="11"/>
  <c r="Z51" i="11"/>
  <c r="AA51" i="11"/>
  <c r="AB51" i="11"/>
  <c r="AC51" i="11"/>
  <c r="AD51" i="11"/>
  <c r="AE51" i="11"/>
  <c r="AF51" i="11"/>
  <c r="AG51" i="11"/>
  <c r="AH51" i="11"/>
  <c r="V52" i="11"/>
  <c r="W52" i="11"/>
  <c r="X52" i="11"/>
  <c r="Y52" i="11"/>
  <c r="Z52" i="11"/>
  <c r="AA52" i="11"/>
  <c r="AB52" i="11"/>
  <c r="AC52" i="11"/>
  <c r="AD52" i="11"/>
  <c r="AE52" i="11"/>
  <c r="AF52" i="11"/>
  <c r="AG52" i="11"/>
  <c r="AH52" i="11"/>
  <c r="V53" i="11"/>
  <c r="W53" i="11"/>
  <c r="X53" i="11"/>
  <c r="Y53" i="11"/>
  <c r="Z53" i="11"/>
  <c r="AA53" i="11"/>
  <c r="AB53" i="11"/>
  <c r="AC53" i="11"/>
  <c r="AD53" i="11"/>
  <c r="AE53" i="11"/>
  <c r="AF53" i="11"/>
  <c r="AG53" i="11"/>
  <c r="AH53" i="11"/>
  <c r="V54" i="11"/>
  <c r="W54" i="11"/>
  <c r="X54" i="11"/>
  <c r="Y54" i="11"/>
  <c r="Z54" i="11"/>
  <c r="AA54" i="11"/>
  <c r="AB54" i="11"/>
  <c r="AC54" i="11"/>
  <c r="AD54" i="11"/>
  <c r="AE54" i="11"/>
  <c r="AF54" i="11"/>
  <c r="AG54" i="11"/>
  <c r="AH54" i="11"/>
  <c r="V55" i="11"/>
  <c r="W55" i="11"/>
  <c r="X55" i="11"/>
  <c r="Y55" i="11"/>
  <c r="Z55" i="11"/>
  <c r="AA55" i="11"/>
  <c r="AB55" i="11"/>
  <c r="AC55" i="11"/>
  <c r="AD55" i="11"/>
  <c r="AE55" i="11"/>
  <c r="AF55" i="11"/>
  <c r="AG55" i="11"/>
  <c r="AH55" i="11"/>
  <c r="V56" i="11"/>
  <c r="W56" i="11"/>
  <c r="X56" i="11"/>
  <c r="Y56" i="11"/>
  <c r="Z56" i="11"/>
  <c r="AA56" i="11"/>
  <c r="AB56" i="11"/>
  <c r="AC56" i="11"/>
  <c r="AD56" i="11"/>
  <c r="AE56" i="11"/>
  <c r="AF56" i="11"/>
  <c r="AG56" i="11"/>
  <c r="AH56" i="11"/>
  <c r="V57" i="11"/>
  <c r="W57" i="11"/>
  <c r="X57" i="11"/>
  <c r="Y57" i="11"/>
  <c r="Z57" i="11"/>
  <c r="AA57" i="11"/>
  <c r="AB57" i="11"/>
  <c r="AC57" i="11"/>
  <c r="AD57" i="11"/>
  <c r="AE57" i="11"/>
  <c r="AF57" i="11"/>
  <c r="AG57" i="11"/>
  <c r="AH57" i="11"/>
  <c r="V58" i="11"/>
  <c r="W58" i="11"/>
  <c r="X58" i="11"/>
  <c r="Y58" i="11"/>
  <c r="Z58" i="11"/>
  <c r="AA58" i="11"/>
  <c r="AB58" i="11"/>
  <c r="AC58" i="11"/>
  <c r="AD58" i="11"/>
  <c r="AE58" i="11"/>
  <c r="AF58" i="11"/>
  <c r="AG58" i="11"/>
  <c r="AH58" i="11"/>
  <c r="V59" i="11"/>
  <c r="W59" i="11"/>
  <c r="X59" i="11"/>
  <c r="Y59" i="11"/>
  <c r="Z59" i="11"/>
  <c r="AA59" i="11"/>
  <c r="AB59" i="11"/>
  <c r="AC59" i="11"/>
  <c r="AD59" i="11"/>
  <c r="AE59" i="11"/>
  <c r="AF59" i="11"/>
  <c r="AG59" i="11"/>
  <c r="AH59" i="11"/>
  <c r="V60" i="11"/>
  <c r="W60" i="11"/>
  <c r="X60" i="11"/>
  <c r="Y60" i="11"/>
  <c r="Z60" i="11"/>
  <c r="AA60" i="11"/>
  <c r="AB60" i="11"/>
  <c r="AC60" i="11"/>
  <c r="AD60" i="11"/>
  <c r="AE60" i="11"/>
  <c r="AF60" i="11"/>
  <c r="AG60" i="11"/>
  <c r="AH60" i="11"/>
  <c r="V61" i="11"/>
  <c r="W61" i="11"/>
  <c r="X61" i="11"/>
  <c r="Y61" i="11"/>
  <c r="Z61" i="11"/>
  <c r="AA61" i="11"/>
  <c r="AB61" i="11"/>
  <c r="AC61" i="11"/>
  <c r="AD61" i="11"/>
  <c r="AE61" i="11"/>
  <c r="AF61" i="11"/>
  <c r="AG61" i="11"/>
  <c r="AH61" i="11"/>
  <c r="V62" i="11"/>
  <c r="W62" i="11"/>
  <c r="X62" i="11"/>
  <c r="Y62" i="11"/>
  <c r="Z62" i="11"/>
  <c r="AA62" i="11"/>
  <c r="AB62" i="11"/>
  <c r="AC62" i="11"/>
  <c r="AD62" i="11"/>
  <c r="AE62" i="11"/>
  <c r="AF62" i="11"/>
  <c r="AG62" i="11"/>
  <c r="AH62" i="11"/>
  <c r="V63" i="11"/>
  <c r="W63" i="11"/>
  <c r="X63" i="11"/>
  <c r="T63" i="11" s="1"/>
  <c r="Y63" i="11"/>
  <c r="Z63" i="11"/>
  <c r="AA63" i="11"/>
  <c r="AB63" i="11"/>
  <c r="AB233" i="11" s="1"/>
  <c r="AC63" i="11"/>
  <c r="AD63" i="11"/>
  <c r="AE63" i="11"/>
  <c r="AF63" i="11"/>
  <c r="AG63" i="11"/>
  <c r="AH63" i="11"/>
  <c r="V64" i="11"/>
  <c r="W64" i="11"/>
  <c r="X64" i="11"/>
  <c r="Y64" i="11"/>
  <c r="Z64" i="11"/>
  <c r="AA64" i="11"/>
  <c r="AB64" i="11"/>
  <c r="AC64" i="11"/>
  <c r="AD64" i="11"/>
  <c r="AE64" i="11"/>
  <c r="AF64" i="11"/>
  <c r="AG64" i="11"/>
  <c r="AH64" i="11"/>
  <c r="V65" i="11"/>
  <c r="W65" i="11"/>
  <c r="X65" i="11"/>
  <c r="Y65" i="11"/>
  <c r="Z65" i="11"/>
  <c r="AA65" i="11"/>
  <c r="AB65" i="11"/>
  <c r="AC65" i="11"/>
  <c r="AD65" i="11"/>
  <c r="AE65" i="11"/>
  <c r="AF65" i="11"/>
  <c r="AG65" i="11"/>
  <c r="AH65" i="11"/>
  <c r="V66" i="11"/>
  <c r="W66" i="11"/>
  <c r="X66" i="11"/>
  <c r="Y66" i="11"/>
  <c r="Z66" i="11"/>
  <c r="AA66" i="11"/>
  <c r="AB66" i="11"/>
  <c r="AC66" i="11"/>
  <c r="AD66" i="11"/>
  <c r="AE66" i="11"/>
  <c r="AF66" i="11"/>
  <c r="AG66" i="11"/>
  <c r="AH66" i="11"/>
  <c r="V67" i="11"/>
  <c r="W67" i="11"/>
  <c r="X67" i="11"/>
  <c r="Y67" i="11"/>
  <c r="Z67" i="11"/>
  <c r="AA67" i="11"/>
  <c r="AB67" i="11"/>
  <c r="AC67" i="11"/>
  <c r="AD67" i="11"/>
  <c r="AE67" i="11"/>
  <c r="AF67" i="11"/>
  <c r="AG67" i="11"/>
  <c r="AH67" i="11"/>
  <c r="V68" i="11"/>
  <c r="W68" i="11"/>
  <c r="X68" i="11"/>
  <c r="Y68" i="11"/>
  <c r="Z68" i="11"/>
  <c r="AA68" i="11"/>
  <c r="AB68" i="11"/>
  <c r="AC68" i="11"/>
  <c r="AD68" i="11"/>
  <c r="AE68" i="11"/>
  <c r="AF68" i="11"/>
  <c r="AG68" i="11"/>
  <c r="AH68" i="11"/>
  <c r="V69" i="11"/>
  <c r="W69" i="11"/>
  <c r="X69" i="11"/>
  <c r="Y69" i="11"/>
  <c r="Z69" i="11"/>
  <c r="AA69" i="11"/>
  <c r="AB69" i="11"/>
  <c r="AC69" i="11"/>
  <c r="AD69" i="11"/>
  <c r="AE69" i="11"/>
  <c r="AF69" i="11"/>
  <c r="AG69" i="11"/>
  <c r="AH69" i="11"/>
  <c r="V70" i="11"/>
  <c r="W70" i="11"/>
  <c r="X70" i="11"/>
  <c r="Y70" i="11"/>
  <c r="Z70" i="11"/>
  <c r="AA70" i="11"/>
  <c r="AB70" i="11"/>
  <c r="AC70" i="11"/>
  <c r="AD70" i="11"/>
  <c r="AE70" i="11"/>
  <c r="AF70" i="11"/>
  <c r="AG70" i="11"/>
  <c r="AH70" i="11"/>
  <c r="V71" i="11"/>
  <c r="W71" i="11"/>
  <c r="X71" i="11"/>
  <c r="Y71" i="11"/>
  <c r="Z71" i="11"/>
  <c r="AA71" i="11"/>
  <c r="AB71" i="11"/>
  <c r="AC71" i="11"/>
  <c r="AD71" i="11"/>
  <c r="AE71" i="11"/>
  <c r="AF71" i="11"/>
  <c r="AG71" i="11"/>
  <c r="AH71" i="11"/>
  <c r="V72" i="11"/>
  <c r="W72" i="11"/>
  <c r="X72" i="11"/>
  <c r="Y72" i="11"/>
  <c r="Z72" i="11"/>
  <c r="AA72" i="11"/>
  <c r="AB72" i="11"/>
  <c r="AC72" i="11"/>
  <c r="AD72" i="11"/>
  <c r="AE72" i="11"/>
  <c r="AF72" i="11"/>
  <c r="AG72" i="11"/>
  <c r="AH72" i="11"/>
  <c r="V73" i="11"/>
  <c r="W73" i="11"/>
  <c r="X73" i="11"/>
  <c r="Y73" i="11"/>
  <c r="Z73" i="11"/>
  <c r="AA73" i="11"/>
  <c r="AB73" i="11"/>
  <c r="AC73" i="11"/>
  <c r="AD73" i="11"/>
  <c r="AE73" i="11"/>
  <c r="AF73" i="11"/>
  <c r="AG73" i="11"/>
  <c r="AH73" i="11"/>
  <c r="V74" i="11"/>
  <c r="W74" i="11"/>
  <c r="X74" i="11"/>
  <c r="Y74" i="11"/>
  <c r="Z74" i="11"/>
  <c r="AA74" i="11"/>
  <c r="AB74" i="11"/>
  <c r="AC74" i="11"/>
  <c r="AD74" i="11"/>
  <c r="AE74" i="11"/>
  <c r="AF74" i="11"/>
  <c r="AG74" i="11"/>
  <c r="AH74" i="11"/>
  <c r="V75" i="11"/>
  <c r="W75" i="11"/>
  <c r="X75" i="11"/>
  <c r="Y75" i="11"/>
  <c r="Z75" i="11"/>
  <c r="AA75" i="11"/>
  <c r="AB75" i="11"/>
  <c r="AC75" i="11"/>
  <c r="AD75" i="11"/>
  <c r="AE75" i="11"/>
  <c r="AF75" i="11"/>
  <c r="AG75" i="11"/>
  <c r="AH75" i="11"/>
  <c r="V76" i="11"/>
  <c r="W76" i="11"/>
  <c r="X76" i="11"/>
  <c r="Y76" i="11"/>
  <c r="Z76" i="11"/>
  <c r="AA76" i="11"/>
  <c r="AB76" i="11"/>
  <c r="AC76" i="11"/>
  <c r="AD76" i="11"/>
  <c r="AE76" i="11"/>
  <c r="AF76" i="11"/>
  <c r="AG76" i="11"/>
  <c r="AH76" i="11"/>
  <c r="V77" i="11"/>
  <c r="W77" i="11"/>
  <c r="X77" i="11"/>
  <c r="Y77" i="11"/>
  <c r="Z77" i="11"/>
  <c r="AA77" i="11"/>
  <c r="AB77" i="11"/>
  <c r="AC77" i="11"/>
  <c r="AD77" i="11"/>
  <c r="AE77" i="11"/>
  <c r="AF77" i="11"/>
  <c r="AG77" i="11"/>
  <c r="AH77" i="11"/>
  <c r="V78" i="11"/>
  <c r="W78" i="11"/>
  <c r="X78" i="11"/>
  <c r="Y78" i="11"/>
  <c r="Z78" i="11"/>
  <c r="AA78" i="11"/>
  <c r="AB78" i="11"/>
  <c r="AC78" i="11"/>
  <c r="AD78" i="11"/>
  <c r="AE78" i="11"/>
  <c r="AF78" i="11"/>
  <c r="AG78" i="11"/>
  <c r="AH78" i="11"/>
  <c r="V79" i="11"/>
  <c r="W79" i="11"/>
  <c r="X79" i="11"/>
  <c r="Y79" i="11"/>
  <c r="Z79" i="11"/>
  <c r="AA79" i="11"/>
  <c r="AB79" i="11"/>
  <c r="AC79" i="11"/>
  <c r="AD79" i="11"/>
  <c r="AE79" i="11"/>
  <c r="AF79" i="11"/>
  <c r="AG79" i="11"/>
  <c r="AH79" i="11"/>
  <c r="V80" i="11"/>
  <c r="W80" i="11"/>
  <c r="X80" i="11"/>
  <c r="Y80" i="11"/>
  <c r="Z80" i="11"/>
  <c r="AA80" i="11"/>
  <c r="AB80" i="11"/>
  <c r="AC80" i="11"/>
  <c r="AD80" i="11"/>
  <c r="AE80" i="11"/>
  <c r="AF80" i="11"/>
  <c r="AG80" i="11"/>
  <c r="AH80" i="11"/>
  <c r="V81" i="11"/>
  <c r="W81" i="11"/>
  <c r="X81" i="11"/>
  <c r="Y81" i="11"/>
  <c r="Z81" i="11"/>
  <c r="AA81" i="11"/>
  <c r="AB81" i="11"/>
  <c r="AC81" i="11"/>
  <c r="AD81" i="11"/>
  <c r="AE81" i="11"/>
  <c r="AF81" i="11"/>
  <c r="AG81" i="11"/>
  <c r="AH81" i="11"/>
  <c r="V82" i="11"/>
  <c r="W82" i="11"/>
  <c r="X82" i="11"/>
  <c r="Y82" i="11"/>
  <c r="Z82" i="11"/>
  <c r="AA82" i="11"/>
  <c r="AB82" i="11"/>
  <c r="AC82" i="11"/>
  <c r="AD82" i="11"/>
  <c r="AE82" i="11"/>
  <c r="AF82" i="11"/>
  <c r="AG82" i="11"/>
  <c r="AH82" i="11"/>
  <c r="V83" i="11"/>
  <c r="W83" i="11"/>
  <c r="X83" i="11"/>
  <c r="T83" i="11" s="1"/>
  <c r="Y83" i="11"/>
  <c r="Z83" i="11"/>
  <c r="AA83" i="11"/>
  <c r="AB83" i="11"/>
  <c r="AC83" i="11"/>
  <c r="AD83" i="11"/>
  <c r="AE83" i="11"/>
  <c r="AF83" i="11"/>
  <c r="AG83" i="11"/>
  <c r="AH83" i="11"/>
  <c r="V84" i="11"/>
  <c r="W84" i="11"/>
  <c r="X84" i="11"/>
  <c r="Y84" i="11"/>
  <c r="Z84" i="11"/>
  <c r="AA84" i="11"/>
  <c r="AB84" i="11"/>
  <c r="AC84" i="11"/>
  <c r="AD84" i="11"/>
  <c r="AE84" i="11"/>
  <c r="AF84" i="11"/>
  <c r="AG84" i="11"/>
  <c r="AH84" i="11"/>
  <c r="V85" i="11"/>
  <c r="W85" i="11"/>
  <c r="X85" i="11"/>
  <c r="Y85" i="11"/>
  <c r="Z85" i="11"/>
  <c r="AA85" i="11"/>
  <c r="AB85" i="11"/>
  <c r="AC85" i="11"/>
  <c r="AD85" i="11"/>
  <c r="AE85" i="11"/>
  <c r="AF85" i="11"/>
  <c r="AG85" i="11"/>
  <c r="AH85" i="11"/>
  <c r="V86" i="11"/>
  <c r="W86" i="11"/>
  <c r="X86" i="11"/>
  <c r="Y86" i="11"/>
  <c r="Z86" i="11"/>
  <c r="AA86" i="11"/>
  <c r="AB86" i="11"/>
  <c r="AC86" i="11"/>
  <c r="AD86" i="11"/>
  <c r="AE86" i="11"/>
  <c r="AF86" i="11"/>
  <c r="AG86" i="11"/>
  <c r="AH86" i="11"/>
  <c r="V87" i="11"/>
  <c r="W87" i="11"/>
  <c r="X87" i="11"/>
  <c r="Y87" i="11"/>
  <c r="Z87" i="11"/>
  <c r="AA87" i="11"/>
  <c r="AB87" i="11"/>
  <c r="AC87" i="11"/>
  <c r="AD87" i="11"/>
  <c r="AE87" i="11"/>
  <c r="AF87" i="11"/>
  <c r="AG87" i="11"/>
  <c r="AH87" i="11"/>
  <c r="V88" i="11"/>
  <c r="W88" i="11"/>
  <c r="X88" i="11"/>
  <c r="Y88" i="11"/>
  <c r="Z88" i="11"/>
  <c r="AA88" i="11"/>
  <c r="AB88" i="11"/>
  <c r="AC88" i="11"/>
  <c r="AD88" i="11"/>
  <c r="AE88" i="11"/>
  <c r="AF88" i="11"/>
  <c r="AG88" i="11"/>
  <c r="AH88" i="11"/>
  <c r="V89" i="11"/>
  <c r="W89" i="11"/>
  <c r="X89" i="11"/>
  <c r="Y89" i="11"/>
  <c r="Z89" i="11"/>
  <c r="AA89" i="11"/>
  <c r="AB89" i="11"/>
  <c r="AC89" i="11"/>
  <c r="AD89" i="11"/>
  <c r="AE89" i="11"/>
  <c r="AF89" i="11"/>
  <c r="AG89" i="11"/>
  <c r="AH89" i="11"/>
  <c r="V90" i="11"/>
  <c r="W90" i="11"/>
  <c r="X90" i="11"/>
  <c r="Y90" i="11"/>
  <c r="Z90" i="11"/>
  <c r="AA90" i="11"/>
  <c r="AB90" i="11"/>
  <c r="AC90" i="11"/>
  <c r="AD90" i="11"/>
  <c r="AE90" i="11"/>
  <c r="AF90" i="11"/>
  <c r="AG90" i="11"/>
  <c r="AH90" i="11"/>
  <c r="V91" i="11"/>
  <c r="W91" i="11"/>
  <c r="X91" i="11"/>
  <c r="T91" i="11" s="1"/>
  <c r="Y91" i="11"/>
  <c r="Z91" i="11"/>
  <c r="AA91" i="11"/>
  <c r="AB91" i="11"/>
  <c r="AC91" i="11"/>
  <c r="AD91" i="11"/>
  <c r="AE91" i="11"/>
  <c r="AF91" i="11"/>
  <c r="AG91" i="11"/>
  <c r="AH91" i="11"/>
  <c r="V92" i="11"/>
  <c r="W92" i="11"/>
  <c r="X92" i="11"/>
  <c r="Y92" i="11"/>
  <c r="Z92" i="11"/>
  <c r="AA92" i="11"/>
  <c r="AB92" i="11"/>
  <c r="AC92" i="11"/>
  <c r="AD92" i="11"/>
  <c r="AE92" i="11"/>
  <c r="AF92" i="11"/>
  <c r="AG92" i="11"/>
  <c r="AH92" i="11"/>
  <c r="V93" i="11"/>
  <c r="W93" i="11"/>
  <c r="X93" i="11"/>
  <c r="Y93" i="11"/>
  <c r="Z93" i="11"/>
  <c r="AA93" i="11"/>
  <c r="AB93" i="11"/>
  <c r="AC93" i="11"/>
  <c r="AD93" i="11"/>
  <c r="AE93" i="11"/>
  <c r="AF93" i="11"/>
  <c r="AG93" i="11"/>
  <c r="AH93" i="11"/>
  <c r="V94" i="11"/>
  <c r="W94" i="11"/>
  <c r="X94" i="11"/>
  <c r="Y94" i="11"/>
  <c r="Z94" i="11"/>
  <c r="AA94" i="11"/>
  <c r="AB94" i="11"/>
  <c r="AC94" i="11"/>
  <c r="AD94" i="11"/>
  <c r="AE94" i="11"/>
  <c r="AF94" i="11"/>
  <c r="AG94" i="11"/>
  <c r="AH94" i="11"/>
  <c r="V95" i="11"/>
  <c r="W95" i="11"/>
  <c r="X95" i="11"/>
  <c r="Y95" i="11"/>
  <c r="Z95" i="11"/>
  <c r="AA95" i="11"/>
  <c r="AB95" i="11"/>
  <c r="AC95" i="11"/>
  <c r="AD95" i="11"/>
  <c r="AE95" i="11"/>
  <c r="AF95" i="11"/>
  <c r="AG95" i="11"/>
  <c r="AH95" i="11"/>
  <c r="V96" i="11"/>
  <c r="W96" i="11"/>
  <c r="X96" i="11"/>
  <c r="Y96" i="11"/>
  <c r="Z96" i="11"/>
  <c r="AA96" i="11"/>
  <c r="AB96" i="11"/>
  <c r="AC96" i="11"/>
  <c r="AD96" i="11"/>
  <c r="AE96" i="11"/>
  <c r="AF96" i="11"/>
  <c r="AG96" i="11"/>
  <c r="AH96" i="11"/>
  <c r="V97" i="11"/>
  <c r="W97" i="11"/>
  <c r="X97" i="11"/>
  <c r="Y97" i="11"/>
  <c r="Z97" i="11"/>
  <c r="AA97" i="11"/>
  <c r="AB97" i="11"/>
  <c r="AC97" i="11"/>
  <c r="AD97" i="11"/>
  <c r="AE97" i="11"/>
  <c r="AF97" i="11"/>
  <c r="AG97" i="11"/>
  <c r="AH97" i="11"/>
  <c r="V98" i="11"/>
  <c r="W98" i="11"/>
  <c r="X98" i="11"/>
  <c r="Y98" i="11"/>
  <c r="Z98" i="11"/>
  <c r="AA98" i="11"/>
  <c r="AB98" i="11"/>
  <c r="AC98" i="11"/>
  <c r="AD98" i="11"/>
  <c r="AE98" i="11"/>
  <c r="AF98" i="11"/>
  <c r="AG98" i="11"/>
  <c r="AH98" i="11"/>
  <c r="V99" i="11"/>
  <c r="W99" i="11"/>
  <c r="X99" i="11"/>
  <c r="Y99" i="11"/>
  <c r="Z99" i="11"/>
  <c r="AA99" i="11"/>
  <c r="AB99" i="11"/>
  <c r="AC99" i="11"/>
  <c r="AD99" i="11"/>
  <c r="AE99" i="11"/>
  <c r="AF99" i="11"/>
  <c r="AG99" i="11"/>
  <c r="AH99" i="11"/>
  <c r="V100" i="11"/>
  <c r="W100" i="11"/>
  <c r="X100" i="11"/>
  <c r="Y100" i="11"/>
  <c r="Z100" i="11"/>
  <c r="AA100" i="11"/>
  <c r="AB100" i="11"/>
  <c r="AC100" i="11"/>
  <c r="AD100" i="11"/>
  <c r="AE100" i="11"/>
  <c r="AF100" i="11"/>
  <c r="AG100" i="11"/>
  <c r="AH100" i="11"/>
  <c r="V101" i="11"/>
  <c r="W101" i="11"/>
  <c r="X101" i="11"/>
  <c r="Y101" i="11"/>
  <c r="Z101" i="11"/>
  <c r="AA101" i="11"/>
  <c r="AB101" i="11"/>
  <c r="AC101" i="11"/>
  <c r="AD101" i="11"/>
  <c r="AE101" i="11"/>
  <c r="AF101" i="11"/>
  <c r="AG101" i="11"/>
  <c r="AH101" i="11"/>
  <c r="V102" i="11"/>
  <c r="W102" i="11"/>
  <c r="X102" i="11"/>
  <c r="Y102" i="11"/>
  <c r="Z102" i="11"/>
  <c r="AA102" i="11"/>
  <c r="AB102" i="11"/>
  <c r="AC102" i="11"/>
  <c r="AD102" i="11"/>
  <c r="AE102" i="11"/>
  <c r="AF102" i="11"/>
  <c r="AG102" i="11"/>
  <c r="AH102" i="11"/>
  <c r="V103" i="11"/>
  <c r="W103" i="11"/>
  <c r="X103" i="11"/>
  <c r="Y103" i="11"/>
  <c r="Z103" i="11"/>
  <c r="AA103" i="11"/>
  <c r="AB103" i="11"/>
  <c r="AC103" i="11"/>
  <c r="AD103" i="11"/>
  <c r="AE103" i="11"/>
  <c r="AF103" i="11"/>
  <c r="AG103" i="11"/>
  <c r="AH103" i="11"/>
  <c r="V104" i="11"/>
  <c r="W104" i="11"/>
  <c r="X104" i="11"/>
  <c r="Y104" i="11"/>
  <c r="Z104" i="11"/>
  <c r="AA104" i="11"/>
  <c r="AB104" i="11"/>
  <c r="AC104" i="11"/>
  <c r="AD104" i="11"/>
  <c r="AE104" i="11"/>
  <c r="AF104" i="11"/>
  <c r="AG104" i="11"/>
  <c r="AH104" i="11"/>
  <c r="V105" i="11"/>
  <c r="W105" i="11"/>
  <c r="X105" i="11"/>
  <c r="Y105" i="11"/>
  <c r="Z105" i="11"/>
  <c r="AA105" i="11"/>
  <c r="AB105" i="11"/>
  <c r="AC105" i="11"/>
  <c r="AD105" i="11"/>
  <c r="AE105" i="11"/>
  <c r="AF105" i="11"/>
  <c r="AG105" i="11"/>
  <c r="AH105" i="11"/>
  <c r="V106" i="11"/>
  <c r="W106" i="11"/>
  <c r="X106" i="11"/>
  <c r="Y106" i="11"/>
  <c r="Z106" i="11"/>
  <c r="AA106" i="11"/>
  <c r="AB106" i="11"/>
  <c r="AC106" i="11"/>
  <c r="AD106" i="11"/>
  <c r="AE106" i="11"/>
  <c r="AF106" i="11"/>
  <c r="AG106" i="11"/>
  <c r="AH106" i="11"/>
  <c r="V107" i="11"/>
  <c r="W107" i="11"/>
  <c r="X107" i="11"/>
  <c r="T107" i="11" s="1"/>
  <c r="Y107" i="11"/>
  <c r="Z107" i="11"/>
  <c r="AA107" i="11"/>
  <c r="AB107" i="11"/>
  <c r="AC107" i="11"/>
  <c r="AD107" i="11"/>
  <c r="AE107" i="11"/>
  <c r="AF107" i="11"/>
  <c r="AG107" i="11"/>
  <c r="AH107" i="11"/>
  <c r="V108" i="11"/>
  <c r="W108" i="11"/>
  <c r="X108" i="11"/>
  <c r="Y108" i="11"/>
  <c r="Z108" i="11"/>
  <c r="AA108" i="11"/>
  <c r="AB108" i="11"/>
  <c r="AC108" i="11"/>
  <c r="AD108" i="11"/>
  <c r="AE108" i="11"/>
  <c r="AF108" i="11"/>
  <c r="AG108" i="11"/>
  <c r="AH108" i="11"/>
  <c r="V109" i="11"/>
  <c r="W109" i="11"/>
  <c r="X109" i="11"/>
  <c r="Y109" i="11"/>
  <c r="Z109" i="11"/>
  <c r="AA109" i="11"/>
  <c r="AB109" i="11"/>
  <c r="AC109" i="11"/>
  <c r="AD109" i="11"/>
  <c r="AE109" i="11"/>
  <c r="AF109" i="11"/>
  <c r="AG109" i="11"/>
  <c r="AH109" i="11"/>
  <c r="V110" i="11"/>
  <c r="W110" i="11"/>
  <c r="X110" i="11"/>
  <c r="Y110" i="11"/>
  <c r="Z110" i="11"/>
  <c r="AA110" i="11"/>
  <c r="AB110" i="11"/>
  <c r="AC110" i="11"/>
  <c r="AD110" i="11"/>
  <c r="AE110" i="11"/>
  <c r="AF110" i="11"/>
  <c r="AG110" i="11"/>
  <c r="AH110" i="11"/>
  <c r="V111" i="11"/>
  <c r="W111" i="11"/>
  <c r="X111" i="11"/>
  <c r="Y111" i="11"/>
  <c r="Z111" i="11"/>
  <c r="AA111" i="11"/>
  <c r="AB111" i="11"/>
  <c r="AC111" i="11"/>
  <c r="AD111" i="11"/>
  <c r="AE111" i="11"/>
  <c r="AF111" i="11"/>
  <c r="AG111" i="11"/>
  <c r="AH111" i="11"/>
  <c r="V112" i="11"/>
  <c r="W112" i="11"/>
  <c r="X112" i="11"/>
  <c r="Y112" i="11"/>
  <c r="Z112" i="11"/>
  <c r="AA112" i="11"/>
  <c r="AB112" i="11"/>
  <c r="AC112" i="11"/>
  <c r="AD112" i="11"/>
  <c r="AE112" i="11"/>
  <c r="AF112" i="11"/>
  <c r="AG112" i="11"/>
  <c r="AH112" i="11"/>
  <c r="V113" i="11"/>
  <c r="W113" i="11"/>
  <c r="X113" i="11"/>
  <c r="Y113" i="11"/>
  <c r="Z113" i="11"/>
  <c r="AA113" i="11"/>
  <c r="AB113" i="11"/>
  <c r="AC113" i="11"/>
  <c r="AD113" i="11"/>
  <c r="AE113" i="11"/>
  <c r="AF113" i="11"/>
  <c r="AG113" i="11"/>
  <c r="AH113" i="11"/>
  <c r="V114" i="11"/>
  <c r="W114" i="11"/>
  <c r="X114" i="11"/>
  <c r="Y114" i="11"/>
  <c r="Z114" i="11"/>
  <c r="AA114" i="11"/>
  <c r="AB114" i="11"/>
  <c r="AC114" i="11"/>
  <c r="AD114" i="11"/>
  <c r="AE114" i="11"/>
  <c r="AF114" i="11"/>
  <c r="AG114" i="11"/>
  <c r="AH114" i="11"/>
  <c r="V115" i="11"/>
  <c r="W115" i="11"/>
  <c r="X115" i="11"/>
  <c r="T115" i="11" s="1"/>
  <c r="Y115" i="11"/>
  <c r="Z115" i="11"/>
  <c r="AA115" i="11"/>
  <c r="AB115" i="11"/>
  <c r="AC115" i="11"/>
  <c r="AD115" i="11"/>
  <c r="AE115" i="11"/>
  <c r="AF115" i="11"/>
  <c r="AG115" i="11"/>
  <c r="AH115" i="11"/>
  <c r="V116" i="11"/>
  <c r="W116" i="11"/>
  <c r="X116" i="11"/>
  <c r="Y116" i="11"/>
  <c r="Z116" i="11"/>
  <c r="AA116" i="11"/>
  <c r="AB116" i="11"/>
  <c r="AC116" i="11"/>
  <c r="AD116" i="11"/>
  <c r="AE116" i="11"/>
  <c r="AF116" i="11"/>
  <c r="AG116" i="11"/>
  <c r="AH116" i="11"/>
  <c r="V117" i="11"/>
  <c r="W117" i="11"/>
  <c r="X117" i="11"/>
  <c r="Y117" i="11"/>
  <c r="Z117" i="11"/>
  <c r="AA117" i="11"/>
  <c r="AB117" i="11"/>
  <c r="AC117" i="11"/>
  <c r="AD117" i="11"/>
  <c r="AE117" i="11"/>
  <c r="AF117" i="11"/>
  <c r="AG117" i="11"/>
  <c r="AH117" i="11"/>
  <c r="V118" i="11"/>
  <c r="W118" i="11"/>
  <c r="X118" i="11"/>
  <c r="Y118" i="11"/>
  <c r="Z118" i="11"/>
  <c r="AA118" i="11"/>
  <c r="AB118" i="11"/>
  <c r="AC118" i="11"/>
  <c r="AD118" i="11"/>
  <c r="AE118" i="11"/>
  <c r="AF118" i="11"/>
  <c r="AG118" i="11"/>
  <c r="AH118" i="11"/>
  <c r="V119" i="11"/>
  <c r="W119" i="11"/>
  <c r="X119" i="11"/>
  <c r="Y119" i="11"/>
  <c r="Z119" i="11"/>
  <c r="AA119" i="11"/>
  <c r="AB119" i="11"/>
  <c r="AC119" i="11"/>
  <c r="AD119" i="11"/>
  <c r="AE119" i="11"/>
  <c r="AF119" i="11"/>
  <c r="AG119" i="11"/>
  <c r="AH119" i="11"/>
  <c r="V120" i="11"/>
  <c r="W120" i="11"/>
  <c r="X120" i="11"/>
  <c r="Y120" i="11"/>
  <c r="Z120" i="11"/>
  <c r="AA120" i="11"/>
  <c r="AB120" i="11"/>
  <c r="AC120" i="11"/>
  <c r="AD120" i="11"/>
  <c r="AE120" i="11"/>
  <c r="AF120" i="11"/>
  <c r="AG120" i="11"/>
  <c r="AH120" i="11"/>
  <c r="V121" i="11"/>
  <c r="W121" i="11"/>
  <c r="X121" i="11"/>
  <c r="Y121" i="11"/>
  <c r="Z121" i="11"/>
  <c r="AA121" i="11"/>
  <c r="AB121" i="11"/>
  <c r="AC121" i="11"/>
  <c r="AD121" i="11"/>
  <c r="AE121" i="11"/>
  <c r="AF121" i="11"/>
  <c r="AG121" i="11"/>
  <c r="AH121" i="11"/>
  <c r="V122" i="11"/>
  <c r="W122" i="11"/>
  <c r="X122" i="11"/>
  <c r="Y122" i="11"/>
  <c r="Z122" i="11"/>
  <c r="AA122" i="11"/>
  <c r="AB122" i="11"/>
  <c r="AC122" i="11"/>
  <c r="AD122" i="11"/>
  <c r="AE122" i="11"/>
  <c r="AF122" i="11"/>
  <c r="AG122" i="11"/>
  <c r="AH122" i="11"/>
  <c r="V123" i="11"/>
  <c r="W123" i="11"/>
  <c r="X123" i="11"/>
  <c r="T123" i="11" s="1"/>
  <c r="Y123" i="11"/>
  <c r="Z123" i="11"/>
  <c r="AA123" i="11"/>
  <c r="AB123" i="11"/>
  <c r="AC123" i="11"/>
  <c r="AD123" i="11"/>
  <c r="AE123" i="11"/>
  <c r="AF123" i="11"/>
  <c r="AG123" i="11"/>
  <c r="AH123" i="11"/>
  <c r="V124" i="11"/>
  <c r="W124" i="11"/>
  <c r="X124" i="11"/>
  <c r="Y124" i="11"/>
  <c r="Z124" i="11"/>
  <c r="AA124" i="11"/>
  <c r="AB124" i="11"/>
  <c r="AC124" i="11"/>
  <c r="AD124" i="11"/>
  <c r="AE124" i="11"/>
  <c r="AF124" i="11"/>
  <c r="AG124" i="11"/>
  <c r="AH124" i="11"/>
  <c r="V125" i="11"/>
  <c r="W125" i="11"/>
  <c r="X125" i="11"/>
  <c r="Y125" i="11"/>
  <c r="Z125" i="11"/>
  <c r="AA125" i="11"/>
  <c r="AB125" i="11"/>
  <c r="AC125" i="11"/>
  <c r="AD125" i="11"/>
  <c r="AE125" i="11"/>
  <c r="AF125" i="11"/>
  <c r="AG125" i="11"/>
  <c r="AH125" i="11"/>
  <c r="V126" i="11"/>
  <c r="W126" i="11"/>
  <c r="X126" i="11"/>
  <c r="Y126" i="11"/>
  <c r="Z126" i="11"/>
  <c r="AA126" i="11"/>
  <c r="AB126" i="11"/>
  <c r="AC126" i="11"/>
  <c r="AD126" i="11"/>
  <c r="AE126" i="11"/>
  <c r="AF126" i="11"/>
  <c r="AG126" i="11"/>
  <c r="AH126" i="11"/>
  <c r="V127" i="11"/>
  <c r="W127" i="11"/>
  <c r="X127" i="11"/>
  <c r="Y127" i="11"/>
  <c r="Z127" i="11"/>
  <c r="AA127" i="11"/>
  <c r="AB127" i="11"/>
  <c r="AC127" i="11"/>
  <c r="AD127" i="11"/>
  <c r="AE127" i="11"/>
  <c r="AF127" i="11"/>
  <c r="AG127" i="11"/>
  <c r="AH127" i="11"/>
  <c r="V128" i="11"/>
  <c r="W128" i="11"/>
  <c r="X128" i="11"/>
  <c r="Y128" i="11"/>
  <c r="Z128" i="11"/>
  <c r="AA128" i="11"/>
  <c r="AB128" i="11"/>
  <c r="AC128" i="11"/>
  <c r="AD128" i="11"/>
  <c r="AE128" i="11"/>
  <c r="AF128" i="11"/>
  <c r="AG128" i="11"/>
  <c r="AH128" i="11"/>
  <c r="V129" i="11"/>
  <c r="W129" i="11"/>
  <c r="X129" i="11"/>
  <c r="Y129" i="11"/>
  <c r="Z129" i="11"/>
  <c r="AA129" i="11"/>
  <c r="AB129" i="11"/>
  <c r="AC129" i="11"/>
  <c r="AD129" i="11"/>
  <c r="AE129" i="11"/>
  <c r="AF129" i="11"/>
  <c r="AG129" i="11"/>
  <c r="AH129" i="11"/>
  <c r="V130" i="11"/>
  <c r="W130" i="11"/>
  <c r="X130" i="11"/>
  <c r="Y130" i="11"/>
  <c r="Z130" i="11"/>
  <c r="AA130" i="11"/>
  <c r="AB130" i="11"/>
  <c r="AC130" i="11"/>
  <c r="AD130" i="11"/>
  <c r="AE130" i="11"/>
  <c r="AF130" i="11"/>
  <c r="AG130" i="11"/>
  <c r="AH130" i="11"/>
  <c r="V131" i="11"/>
  <c r="W131" i="11"/>
  <c r="X131" i="11"/>
  <c r="Y131" i="11"/>
  <c r="Z131" i="11"/>
  <c r="AA131" i="11"/>
  <c r="AB131" i="11"/>
  <c r="AC131" i="11"/>
  <c r="AD131" i="11"/>
  <c r="AE131" i="11"/>
  <c r="AF131" i="11"/>
  <c r="AG131" i="11"/>
  <c r="AH131" i="11"/>
  <c r="V132" i="11"/>
  <c r="W132" i="11"/>
  <c r="X132" i="11"/>
  <c r="Y132" i="11"/>
  <c r="Z132" i="11"/>
  <c r="AA132" i="11"/>
  <c r="AB132" i="11"/>
  <c r="AC132" i="11"/>
  <c r="AD132" i="11"/>
  <c r="AE132" i="11"/>
  <c r="AF132" i="11"/>
  <c r="AG132" i="11"/>
  <c r="AH132" i="11"/>
  <c r="V133" i="11"/>
  <c r="W133" i="11"/>
  <c r="X133" i="11"/>
  <c r="Y133" i="11"/>
  <c r="Z133" i="11"/>
  <c r="AA133" i="11"/>
  <c r="AB133" i="11"/>
  <c r="AC133" i="11"/>
  <c r="AD133" i="11"/>
  <c r="AE133" i="11"/>
  <c r="AF133" i="11"/>
  <c r="AG133" i="11"/>
  <c r="AH133" i="11"/>
  <c r="V134" i="11"/>
  <c r="W134" i="11"/>
  <c r="X134" i="11"/>
  <c r="Y134" i="11"/>
  <c r="Z134" i="11"/>
  <c r="AA134" i="11"/>
  <c r="AB134" i="11"/>
  <c r="AC134" i="11"/>
  <c r="AD134" i="11"/>
  <c r="AE134" i="11"/>
  <c r="AF134" i="11"/>
  <c r="AG134" i="11"/>
  <c r="AH134" i="11"/>
  <c r="V135" i="11"/>
  <c r="W135" i="11"/>
  <c r="X135" i="11"/>
  <c r="Y135" i="11"/>
  <c r="Z135" i="11"/>
  <c r="AA135" i="11"/>
  <c r="AB135" i="11"/>
  <c r="AC135" i="11"/>
  <c r="AD135" i="11"/>
  <c r="AE135" i="11"/>
  <c r="AF135" i="11"/>
  <c r="AG135" i="11"/>
  <c r="AH135" i="11"/>
  <c r="V136" i="11"/>
  <c r="W136" i="11"/>
  <c r="X136" i="11"/>
  <c r="Y136" i="11"/>
  <c r="Z136" i="11"/>
  <c r="AA136" i="11"/>
  <c r="AB136" i="11"/>
  <c r="AC136" i="11"/>
  <c r="AD136" i="11"/>
  <c r="AE136" i="11"/>
  <c r="AF136" i="11"/>
  <c r="AG136" i="11"/>
  <c r="AH136" i="11"/>
  <c r="V137" i="11"/>
  <c r="W137" i="11"/>
  <c r="X137" i="11"/>
  <c r="Y137" i="11"/>
  <c r="Z137" i="11"/>
  <c r="AA137" i="11"/>
  <c r="AB137" i="11"/>
  <c r="AC137" i="11"/>
  <c r="AD137" i="11"/>
  <c r="AE137" i="11"/>
  <c r="AF137" i="11"/>
  <c r="AG137" i="11"/>
  <c r="AH137" i="11"/>
  <c r="V138" i="11"/>
  <c r="W138" i="11"/>
  <c r="X138" i="11"/>
  <c r="Y138" i="11"/>
  <c r="Z138" i="11"/>
  <c r="AA138" i="11"/>
  <c r="AB138" i="11"/>
  <c r="AC138" i="11"/>
  <c r="AD138" i="11"/>
  <c r="AE138" i="11"/>
  <c r="AF138" i="11"/>
  <c r="AG138" i="11"/>
  <c r="AH138" i="11"/>
  <c r="V139" i="11"/>
  <c r="W139" i="11"/>
  <c r="X139" i="11"/>
  <c r="Y139" i="11"/>
  <c r="Z139" i="11"/>
  <c r="AA139" i="11"/>
  <c r="AB139" i="11"/>
  <c r="AC139" i="11"/>
  <c r="AD139" i="11"/>
  <c r="AE139" i="11"/>
  <c r="AF139" i="11"/>
  <c r="AG139" i="11"/>
  <c r="AH139" i="11"/>
  <c r="V140" i="11"/>
  <c r="W140" i="11"/>
  <c r="X140" i="11"/>
  <c r="Y140" i="11"/>
  <c r="Z140" i="11"/>
  <c r="AA140" i="11"/>
  <c r="AB140" i="11"/>
  <c r="AC140" i="11"/>
  <c r="AD140" i="11"/>
  <c r="AE140" i="11"/>
  <c r="AF140" i="11"/>
  <c r="AG140" i="11"/>
  <c r="AH140" i="11"/>
  <c r="V141" i="11"/>
  <c r="W141" i="11"/>
  <c r="X141" i="11"/>
  <c r="Y141" i="11"/>
  <c r="Z141" i="11"/>
  <c r="AA141" i="11"/>
  <c r="AB141" i="11"/>
  <c r="AC141" i="11"/>
  <c r="AD141" i="11"/>
  <c r="AE141" i="11"/>
  <c r="AF141" i="11"/>
  <c r="AG141" i="11"/>
  <c r="AH141" i="11"/>
  <c r="V142" i="11"/>
  <c r="W142" i="11"/>
  <c r="X142" i="11"/>
  <c r="Y142" i="11"/>
  <c r="Z142" i="11"/>
  <c r="AA142" i="11"/>
  <c r="AB142" i="11"/>
  <c r="AC142" i="11"/>
  <c r="AD142" i="11"/>
  <c r="AE142" i="11"/>
  <c r="AF142" i="11"/>
  <c r="AG142" i="11"/>
  <c r="AH142" i="11"/>
  <c r="V143" i="11"/>
  <c r="W143" i="11"/>
  <c r="X143" i="11"/>
  <c r="Y143" i="11"/>
  <c r="Z143" i="11"/>
  <c r="AA143" i="11"/>
  <c r="AB143" i="11"/>
  <c r="AC143" i="11"/>
  <c r="AD143" i="11"/>
  <c r="AE143" i="11"/>
  <c r="AF143" i="11"/>
  <c r="AG143" i="11"/>
  <c r="AH143" i="11"/>
  <c r="V144" i="11"/>
  <c r="W144" i="11"/>
  <c r="X144" i="11"/>
  <c r="Y144" i="11"/>
  <c r="Z144" i="11"/>
  <c r="AA144" i="11"/>
  <c r="AB144" i="11"/>
  <c r="AC144" i="11"/>
  <c r="AD144" i="11"/>
  <c r="AE144" i="11"/>
  <c r="AF144" i="11"/>
  <c r="AG144" i="11"/>
  <c r="AH144" i="11"/>
  <c r="V145" i="11"/>
  <c r="W145" i="11"/>
  <c r="X145" i="11"/>
  <c r="Y145" i="11"/>
  <c r="Z145" i="11"/>
  <c r="AA145" i="11"/>
  <c r="AB145" i="11"/>
  <c r="AC145" i="11"/>
  <c r="AD145" i="11"/>
  <c r="AE145" i="11"/>
  <c r="AF145" i="11"/>
  <c r="AG145" i="11"/>
  <c r="AH145" i="11"/>
  <c r="V146" i="11"/>
  <c r="W146" i="11"/>
  <c r="X146" i="11"/>
  <c r="Y146" i="11"/>
  <c r="Z146" i="11"/>
  <c r="AA146" i="11"/>
  <c r="AB146" i="11"/>
  <c r="AC146" i="11"/>
  <c r="AD146" i="11"/>
  <c r="AE146" i="11"/>
  <c r="AF146" i="11"/>
  <c r="AG146" i="11"/>
  <c r="AH146" i="11"/>
  <c r="V147" i="11"/>
  <c r="W147" i="11"/>
  <c r="X147" i="11"/>
  <c r="Y147" i="11"/>
  <c r="Z147" i="11"/>
  <c r="AA147" i="11"/>
  <c r="AB147" i="11"/>
  <c r="AC147" i="11"/>
  <c r="AD147" i="11"/>
  <c r="AE147" i="11"/>
  <c r="AF147" i="11"/>
  <c r="AG147" i="11"/>
  <c r="AH147" i="11"/>
  <c r="V148" i="11"/>
  <c r="W148" i="11"/>
  <c r="X148" i="11"/>
  <c r="Y148" i="11"/>
  <c r="Z148" i="11"/>
  <c r="AA148" i="11"/>
  <c r="AB148" i="11"/>
  <c r="AC148" i="11"/>
  <c r="AD148" i="11"/>
  <c r="AE148" i="11"/>
  <c r="AF148" i="11"/>
  <c r="AG148" i="11"/>
  <c r="AH148" i="11"/>
  <c r="V149" i="11"/>
  <c r="W149" i="11"/>
  <c r="X149" i="11"/>
  <c r="Y149" i="11"/>
  <c r="Z149" i="11"/>
  <c r="AA149" i="11"/>
  <c r="AB149" i="11"/>
  <c r="AC149" i="11"/>
  <c r="AD149" i="11"/>
  <c r="AE149" i="11"/>
  <c r="AF149" i="11"/>
  <c r="AG149" i="11"/>
  <c r="AH149" i="11"/>
  <c r="V150" i="11"/>
  <c r="W150" i="11"/>
  <c r="X150" i="11"/>
  <c r="Y150" i="11"/>
  <c r="Z150" i="11"/>
  <c r="AA150" i="11"/>
  <c r="AB150" i="11"/>
  <c r="AC150" i="11"/>
  <c r="AD150" i="11"/>
  <c r="AE150" i="11"/>
  <c r="AF150" i="11"/>
  <c r="AG150" i="11"/>
  <c r="AH150" i="11"/>
  <c r="V151" i="11"/>
  <c r="W151" i="11"/>
  <c r="X151" i="11"/>
  <c r="Y151" i="11"/>
  <c r="Z151" i="11"/>
  <c r="AA151" i="11"/>
  <c r="AB151" i="11"/>
  <c r="AC151" i="11"/>
  <c r="AD151" i="11"/>
  <c r="AE151" i="11"/>
  <c r="AF151" i="11"/>
  <c r="AG151" i="11"/>
  <c r="AH151" i="11"/>
  <c r="V152" i="11"/>
  <c r="W152" i="11"/>
  <c r="X152" i="11"/>
  <c r="Y152" i="11"/>
  <c r="Z152" i="11"/>
  <c r="AA152" i="11"/>
  <c r="AB152" i="11"/>
  <c r="AC152" i="11"/>
  <c r="AD152" i="11"/>
  <c r="AE152" i="11"/>
  <c r="AF152" i="11"/>
  <c r="AG152" i="11"/>
  <c r="AH152" i="11"/>
  <c r="V153" i="11"/>
  <c r="W153" i="11"/>
  <c r="X153" i="11"/>
  <c r="Y153" i="11"/>
  <c r="Z153" i="11"/>
  <c r="AA153" i="11"/>
  <c r="AB153" i="11"/>
  <c r="AC153" i="11"/>
  <c r="AD153" i="11"/>
  <c r="AE153" i="11"/>
  <c r="AF153" i="11"/>
  <c r="AG153" i="11"/>
  <c r="AH153" i="11"/>
  <c r="V154" i="11"/>
  <c r="W154" i="11"/>
  <c r="X154" i="11"/>
  <c r="Y154" i="11"/>
  <c r="Z154" i="11"/>
  <c r="AA154" i="11"/>
  <c r="AB154" i="11"/>
  <c r="AC154" i="11"/>
  <c r="AD154" i="11"/>
  <c r="AE154" i="11"/>
  <c r="AF154" i="11"/>
  <c r="AG154" i="11"/>
  <c r="AH154" i="11"/>
  <c r="V155" i="11"/>
  <c r="W155" i="11"/>
  <c r="X155" i="11"/>
  <c r="Y155" i="11"/>
  <c r="Z155" i="11"/>
  <c r="AA155" i="11"/>
  <c r="AB155" i="11"/>
  <c r="AC155" i="11"/>
  <c r="AD155" i="11"/>
  <c r="AE155" i="11"/>
  <c r="AF155" i="11"/>
  <c r="AG155" i="11"/>
  <c r="AH155" i="11"/>
  <c r="V156" i="11"/>
  <c r="W156" i="11"/>
  <c r="X156" i="11"/>
  <c r="Y156" i="11"/>
  <c r="Z156" i="11"/>
  <c r="AA156" i="11"/>
  <c r="AB156" i="11"/>
  <c r="AC156" i="11"/>
  <c r="AD156" i="11"/>
  <c r="AE156" i="11"/>
  <c r="AF156" i="11"/>
  <c r="AG156" i="11"/>
  <c r="AH156" i="11"/>
  <c r="V157" i="11"/>
  <c r="W157" i="11"/>
  <c r="X157" i="11"/>
  <c r="Y157" i="11"/>
  <c r="Z157" i="11"/>
  <c r="AA157" i="11"/>
  <c r="AB157" i="11"/>
  <c r="AC157" i="11"/>
  <c r="AD157" i="11"/>
  <c r="AE157" i="11"/>
  <c r="AF157" i="11"/>
  <c r="AG157" i="11"/>
  <c r="AH157" i="11"/>
  <c r="V158" i="11"/>
  <c r="W158" i="11"/>
  <c r="X158" i="11"/>
  <c r="Y158" i="11"/>
  <c r="Z158" i="11"/>
  <c r="AA158" i="11"/>
  <c r="AB158" i="11"/>
  <c r="AC158" i="11"/>
  <c r="AD158" i="11"/>
  <c r="AE158" i="11"/>
  <c r="AF158" i="11"/>
  <c r="AG158" i="11"/>
  <c r="AH158" i="11"/>
  <c r="V159" i="11"/>
  <c r="W159" i="11"/>
  <c r="X159" i="11"/>
  <c r="Y159" i="11"/>
  <c r="Z159" i="11"/>
  <c r="AA159" i="11"/>
  <c r="AB159" i="11"/>
  <c r="AC159" i="11"/>
  <c r="AD159" i="11"/>
  <c r="AE159" i="11"/>
  <c r="AF159" i="11"/>
  <c r="AG159" i="11"/>
  <c r="AH159" i="11"/>
  <c r="V160" i="11"/>
  <c r="W160" i="11"/>
  <c r="X160" i="11"/>
  <c r="Y160" i="11"/>
  <c r="Z160" i="11"/>
  <c r="AA160" i="11"/>
  <c r="AB160" i="11"/>
  <c r="AC160" i="11"/>
  <c r="AD160" i="11"/>
  <c r="AE160" i="11"/>
  <c r="AF160" i="11"/>
  <c r="AG160" i="11"/>
  <c r="AH160" i="11"/>
  <c r="V161" i="11"/>
  <c r="W161" i="11"/>
  <c r="X161" i="11"/>
  <c r="Y161" i="11"/>
  <c r="Z161" i="11"/>
  <c r="AA161" i="11"/>
  <c r="AB161" i="11"/>
  <c r="AC161" i="11"/>
  <c r="AD161" i="11"/>
  <c r="AE161" i="11"/>
  <c r="AF161" i="11"/>
  <c r="AG161" i="11"/>
  <c r="AH161" i="11"/>
  <c r="V162" i="11"/>
  <c r="W162" i="11"/>
  <c r="X162" i="11"/>
  <c r="Y162" i="11"/>
  <c r="Z162" i="11"/>
  <c r="AA162" i="11"/>
  <c r="AB162" i="11"/>
  <c r="AC162" i="11"/>
  <c r="AD162" i="11"/>
  <c r="AE162" i="11"/>
  <c r="AF162" i="11"/>
  <c r="AG162" i="11"/>
  <c r="AH162" i="11"/>
  <c r="V163" i="11"/>
  <c r="W163" i="11"/>
  <c r="X163" i="11"/>
  <c r="Y163" i="11"/>
  <c r="Z163" i="11"/>
  <c r="AA163" i="11"/>
  <c r="AB163" i="11"/>
  <c r="AC163" i="11"/>
  <c r="AD163" i="11"/>
  <c r="AE163" i="11"/>
  <c r="AF163" i="11"/>
  <c r="AG163" i="11"/>
  <c r="AH163" i="11"/>
  <c r="V164" i="11"/>
  <c r="W164" i="11"/>
  <c r="X164" i="11"/>
  <c r="Y164" i="11"/>
  <c r="Z164" i="11"/>
  <c r="AA164" i="11"/>
  <c r="AB164" i="11"/>
  <c r="AC164" i="11"/>
  <c r="AD164" i="11"/>
  <c r="AE164" i="11"/>
  <c r="AF164" i="11"/>
  <c r="AG164" i="11"/>
  <c r="AH164" i="11"/>
  <c r="V165" i="11"/>
  <c r="W165" i="11"/>
  <c r="X165" i="11"/>
  <c r="Y165" i="11"/>
  <c r="Z165" i="11"/>
  <c r="AA165" i="11"/>
  <c r="AB165" i="11"/>
  <c r="AC165" i="11"/>
  <c r="AD165" i="11"/>
  <c r="AE165" i="11"/>
  <c r="AF165" i="11"/>
  <c r="AG165" i="11"/>
  <c r="AH165" i="11"/>
  <c r="V166" i="11"/>
  <c r="W166" i="11"/>
  <c r="X166" i="11"/>
  <c r="Y166" i="11"/>
  <c r="Z166" i="11"/>
  <c r="AA166" i="11"/>
  <c r="AB166" i="11"/>
  <c r="AC166" i="11"/>
  <c r="AD166" i="11"/>
  <c r="AE166" i="11"/>
  <c r="AF166" i="11"/>
  <c r="AG166" i="11"/>
  <c r="AH166" i="11"/>
  <c r="V167" i="11"/>
  <c r="W167" i="11"/>
  <c r="X167" i="11"/>
  <c r="Y167" i="11"/>
  <c r="Z167" i="11"/>
  <c r="AA167" i="11"/>
  <c r="AB167" i="11"/>
  <c r="AC167" i="11"/>
  <c r="AD167" i="11"/>
  <c r="AE167" i="11"/>
  <c r="AF167" i="11"/>
  <c r="AG167" i="11"/>
  <c r="AH167" i="11"/>
  <c r="V168" i="11"/>
  <c r="W168" i="11"/>
  <c r="X168" i="11"/>
  <c r="Y168" i="11"/>
  <c r="Z168" i="11"/>
  <c r="AA168" i="11"/>
  <c r="AB168" i="11"/>
  <c r="AC168" i="11"/>
  <c r="AD168" i="11"/>
  <c r="AE168" i="11"/>
  <c r="AF168" i="11"/>
  <c r="AG168" i="11"/>
  <c r="AH168" i="11"/>
  <c r="V169" i="11"/>
  <c r="W169" i="11"/>
  <c r="X169" i="11"/>
  <c r="Y169" i="11"/>
  <c r="Z169" i="11"/>
  <c r="AA169" i="11"/>
  <c r="AB169" i="11"/>
  <c r="AC169" i="11"/>
  <c r="AD169" i="11"/>
  <c r="AE169" i="11"/>
  <c r="AF169" i="11"/>
  <c r="AG169" i="11"/>
  <c r="AH169" i="11"/>
  <c r="V170" i="11"/>
  <c r="W170" i="11"/>
  <c r="X170" i="11"/>
  <c r="Y170" i="11"/>
  <c r="Z170" i="11"/>
  <c r="AA170" i="11"/>
  <c r="AB170" i="11"/>
  <c r="AC170" i="11"/>
  <c r="AD170" i="11"/>
  <c r="AE170" i="11"/>
  <c r="AF170" i="11"/>
  <c r="AG170" i="11"/>
  <c r="AH170" i="11"/>
  <c r="V171" i="11"/>
  <c r="W171" i="11"/>
  <c r="X171" i="11"/>
  <c r="Y171" i="11"/>
  <c r="Z171" i="11"/>
  <c r="AA171" i="11"/>
  <c r="AB171" i="11"/>
  <c r="AC171" i="11"/>
  <c r="AD171" i="11"/>
  <c r="AE171" i="11"/>
  <c r="AF171" i="11"/>
  <c r="AG171" i="11"/>
  <c r="AH171" i="11"/>
  <c r="V172" i="11"/>
  <c r="W172" i="11"/>
  <c r="X172" i="11"/>
  <c r="Y172" i="11"/>
  <c r="Z172" i="11"/>
  <c r="AA172" i="11"/>
  <c r="AB172" i="11"/>
  <c r="AC172" i="11"/>
  <c r="AD172" i="11"/>
  <c r="AE172" i="11"/>
  <c r="AF172" i="11"/>
  <c r="AG172" i="11"/>
  <c r="AH172" i="11"/>
  <c r="AH233" i="11" s="1"/>
  <c r="V173" i="11"/>
  <c r="W173" i="11"/>
  <c r="X173" i="11"/>
  <c r="Y173" i="11"/>
  <c r="Z173" i="11"/>
  <c r="AA173" i="11"/>
  <c r="AB173" i="11"/>
  <c r="AC173" i="11"/>
  <c r="AD173" i="11"/>
  <c r="AE173" i="11"/>
  <c r="AF173" i="11"/>
  <c r="AG173" i="11"/>
  <c r="AH173" i="11"/>
  <c r="V174" i="11"/>
  <c r="W174" i="11"/>
  <c r="X174" i="11"/>
  <c r="Y174" i="11"/>
  <c r="Z174" i="11"/>
  <c r="AA174" i="11"/>
  <c r="AB174" i="11"/>
  <c r="AC174" i="11"/>
  <c r="AD174" i="11"/>
  <c r="AE174" i="11"/>
  <c r="AF174" i="11"/>
  <c r="AG174" i="11"/>
  <c r="AH174" i="11"/>
  <c r="V175" i="11"/>
  <c r="W175" i="11"/>
  <c r="X175" i="11"/>
  <c r="Y175" i="11"/>
  <c r="Z175" i="11"/>
  <c r="AA175" i="11"/>
  <c r="AB175" i="11"/>
  <c r="AC175" i="11"/>
  <c r="AD175" i="11"/>
  <c r="AE175" i="11"/>
  <c r="AF175" i="11"/>
  <c r="AG175" i="11"/>
  <c r="AH175" i="11"/>
  <c r="V176" i="11"/>
  <c r="W176" i="11"/>
  <c r="X176" i="11"/>
  <c r="Y176" i="11"/>
  <c r="Z176" i="11"/>
  <c r="AA176" i="11"/>
  <c r="AB176" i="11"/>
  <c r="AC176" i="11"/>
  <c r="AD176" i="11"/>
  <c r="AE176" i="11"/>
  <c r="AF176" i="11"/>
  <c r="AG176" i="11"/>
  <c r="AH176" i="11"/>
  <c r="V177" i="11"/>
  <c r="W177" i="11"/>
  <c r="X177" i="11"/>
  <c r="Y177" i="11"/>
  <c r="Z177" i="11"/>
  <c r="AA177" i="11"/>
  <c r="AB177" i="11"/>
  <c r="AC177" i="11"/>
  <c r="AD177" i="11"/>
  <c r="AE177" i="11"/>
  <c r="AF177" i="11"/>
  <c r="AG177" i="11"/>
  <c r="AH177" i="11"/>
  <c r="V178" i="11"/>
  <c r="W178" i="11"/>
  <c r="X178" i="11"/>
  <c r="Y178" i="11"/>
  <c r="Z178" i="11"/>
  <c r="AA178" i="11"/>
  <c r="AB178" i="11"/>
  <c r="AC178" i="11"/>
  <c r="AD178" i="11"/>
  <c r="AE178" i="11"/>
  <c r="AF178" i="11"/>
  <c r="AG178" i="11"/>
  <c r="AH178" i="11"/>
  <c r="V179" i="11"/>
  <c r="W179" i="11"/>
  <c r="X179" i="11"/>
  <c r="Y179" i="11"/>
  <c r="Z179" i="11"/>
  <c r="AA179" i="11"/>
  <c r="AB179" i="11"/>
  <c r="AC179" i="11"/>
  <c r="AD179" i="11"/>
  <c r="AE179" i="11"/>
  <c r="AF179" i="11"/>
  <c r="AG179" i="11"/>
  <c r="AH179" i="11"/>
  <c r="V180" i="11"/>
  <c r="W180" i="11"/>
  <c r="X180" i="11"/>
  <c r="Y180" i="11"/>
  <c r="Z180" i="11"/>
  <c r="AA180" i="11"/>
  <c r="AB180" i="11"/>
  <c r="AC180" i="11"/>
  <c r="AD180" i="11"/>
  <c r="AE180" i="11"/>
  <c r="AF180" i="11"/>
  <c r="AG180" i="11"/>
  <c r="AH180" i="11"/>
  <c r="V181" i="11"/>
  <c r="W181" i="11"/>
  <c r="X181" i="11"/>
  <c r="Y181" i="11"/>
  <c r="Z181" i="11"/>
  <c r="AA181" i="11"/>
  <c r="AB181" i="11"/>
  <c r="AC181" i="11"/>
  <c r="AD181" i="11"/>
  <c r="AE181" i="11"/>
  <c r="AF181" i="11"/>
  <c r="AG181" i="11"/>
  <c r="AH181" i="11"/>
  <c r="V182" i="11"/>
  <c r="W182" i="11"/>
  <c r="X182" i="11"/>
  <c r="Y182" i="11"/>
  <c r="Z182" i="11"/>
  <c r="AA182" i="11"/>
  <c r="AB182" i="11"/>
  <c r="AC182" i="11"/>
  <c r="AD182" i="11"/>
  <c r="AE182" i="11"/>
  <c r="AF182" i="11"/>
  <c r="AG182" i="11"/>
  <c r="AH182" i="11"/>
  <c r="V183" i="11"/>
  <c r="W183" i="11"/>
  <c r="X183" i="11"/>
  <c r="Y183" i="11"/>
  <c r="Z183" i="11"/>
  <c r="AA183" i="11"/>
  <c r="AB183" i="11"/>
  <c r="AC183" i="11"/>
  <c r="AD183" i="11"/>
  <c r="AE183" i="11"/>
  <c r="AF183" i="11"/>
  <c r="AG183" i="11"/>
  <c r="AH183" i="11"/>
  <c r="V184" i="11"/>
  <c r="W184" i="11"/>
  <c r="X184" i="11"/>
  <c r="Y184" i="11"/>
  <c r="Z184" i="11"/>
  <c r="AA184" i="11"/>
  <c r="AB184" i="11"/>
  <c r="AC184" i="11"/>
  <c r="AD184" i="11"/>
  <c r="AE184" i="11"/>
  <c r="AF184" i="11"/>
  <c r="AG184" i="11"/>
  <c r="AH184" i="11"/>
  <c r="V185" i="11"/>
  <c r="W185" i="11"/>
  <c r="X185" i="11"/>
  <c r="Y185" i="11"/>
  <c r="Z185" i="11"/>
  <c r="AA185" i="11"/>
  <c r="AB185" i="11"/>
  <c r="AC185" i="11"/>
  <c r="AD185" i="11"/>
  <c r="AE185" i="11"/>
  <c r="AF185" i="11"/>
  <c r="AG185" i="11"/>
  <c r="AH185" i="11"/>
  <c r="V186" i="11"/>
  <c r="W186" i="11"/>
  <c r="X186" i="11"/>
  <c r="Y186" i="11"/>
  <c r="Z186" i="11"/>
  <c r="AA186" i="11"/>
  <c r="AB186" i="11"/>
  <c r="AC186" i="11"/>
  <c r="AD186" i="11"/>
  <c r="AE186" i="11"/>
  <c r="AF186" i="11"/>
  <c r="AG186" i="11"/>
  <c r="AH186" i="11"/>
  <c r="V187" i="11"/>
  <c r="W187" i="11"/>
  <c r="X187" i="11"/>
  <c r="Y187" i="11"/>
  <c r="Z187" i="11"/>
  <c r="AA187" i="11"/>
  <c r="AB187" i="11"/>
  <c r="AC187" i="11"/>
  <c r="AD187" i="11"/>
  <c r="AE187" i="11"/>
  <c r="AF187" i="11"/>
  <c r="AG187" i="11"/>
  <c r="AH187" i="11"/>
  <c r="V188" i="11"/>
  <c r="W188" i="11"/>
  <c r="X188" i="11"/>
  <c r="Y188" i="11"/>
  <c r="Z188" i="11"/>
  <c r="AA188" i="11"/>
  <c r="AB188" i="11"/>
  <c r="AC188" i="11"/>
  <c r="AD188" i="11"/>
  <c r="AE188" i="11"/>
  <c r="AF188" i="11"/>
  <c r="AG188" i="11"/>
  <c r="AH188" i="11"/>
  <c r="V189" i="11"/>
  <c r="W189" i="11"/>
  <c r="X189" i="11"/>
  <c r="Y189" i="11"/>
  <c r="Z189" i="11"/>
  <c r="AA189" i="11"/>
  <c r="AB189" i="11"/>
  <c r="AC189" i="11"/>
  <c r="AD189" i="11"/>
  <c r="AE189" i="11"/>
  <c r="AF189" i="11"/>
  <c r="AG189" i="11"/>
  <c r="AH189" i="11"/>
  <c r="V190" i="11"/>
  <c r="T190" i="11" s="1"/>
  <c r="W190" i="11"/>
  <c r="X190" i="11"/>
  <c r="Y190" i="11"/>
  <c r="Z190" i="11"/>
  <c r="AA190" i="11"/>
  <c r="AB190" i="11"/>
  <c r="AC190" i="11"/>
  <c r="AD190" i="11"/>
  <c r="AE190" i="11"/>
  <c r="AF190" i="11"/>
  <c r="AG190" i="11"/>
  <c r="AH190" i="11"/>
  <c r="V191" i="11"/>
  <c r="W191" i="11"/>
  <c r="X191" i="11"/>
  <c r="Y191" i="11"/>
  <c r="Z191" i="11"/>
  <c r="AA191" i="11"/>
  <c r="AB191" i="11"/>
  <c r="AC191" i="11"/>
  <c r="AD191" i="11"/>
  <c r="AE191" i="11"/>
  <c r="AF191" i="11"/>
  <c r="AG191" i="11"/>
  <c r="AH191" i="11"/>
  <c r="V192" i="11"/>
  <c r="T192" i="11" s="1"/>
  <c r="W192" i="11"/>
  <c r="X192" i="11"/>
  <c r="Y192" i="11"/>
  <c r="Z192" i="11"/>
  <c r="Z233" i="11" s="1"/>
  <c r="AA192" i="11"/>
  <c r="AB192" i="11"/>
  <c r="AC192" i="11"/>
  <c r="AD192" i="11"/>
  <c r="AE192" i="11"/>
  <c r="AF192" i="11"/>
  <c r="AG192" i="11"/>
  <c r="AH192" i="11"/>
  <c r="V193" i="11"/>
  <c r="W193" i="11"/>
  <c r="X193" i="11"/>
  <c r="Y193" i="11"/>
  <c r="Z193" i="11"/>
  <c r="AA193" i="11"/>
  <c r="AB193" i="11"/>
  <c r="AC193" i="11"/>
  <c r="AD193" i="11"/>
  <c r="AE193" i="11"/>
  <c r="AF193" i="11"/>
  <c r="AG193" i="11"/>
  <c r="AH193" i="11"/>
  <c r="V194" i="11"/>
  <c r="W194" i="11"/>
  <c r="X194" i="11"/>
  <c r="Y194" i="11"/>
  <c r="Z194" i="11"/>
  <c r="AA194" i="11"/>
  <c r="AB194" i="11"/>
  <c r="AC194" i="11"/>
  <c r="AD194" i="11"/>
  <c r="AE194" i="11"/>
  <c r="T194" i="11" s="1"/>
  <c r="AF194" i="11"/>
  <c r="AG194" i="11"/>
  <c r="AH194" i="11"/>
  <c r="V195" i="11"/>
  <c r="W195" i="11"/>
  <c r="X195" i="11"/>
  <c r="Y195" i="11"/>
  <c r="Y233" i="11" s="1"/>
  <c r="Z195" i="11"/>
  <c r="AA195" i="11"/>
  <c r="AB195" i="11"/>
  <c r="AC195" i="11"/>
  <c r="AD195" i="11"/>
  <c r="AE195" i="11"/>
  <c r="AF195" i="11"/>
  <c r="AG195" i="11"/>
  <c r="AH195" i="11"/>
  <c r="V196" i="11"/>
  <c r="W196" i="11"/>
  <c r="X196" i="11"/>
  <c r="Y196" i="11"/>
  <c r="Z196" i="11"/>
  <c r="AA196" i="11"/>
  <c r="AB196" i="11"/>
  <c r="AC196" i="11"/>
  <c r="AD196" i="11"/>
  <c r="AE196" i="11"/>
  <c r="AF196" i="11"/>
  <c r="AG196" i="11"/>
  <c r="AH196" i="11"/>
  <c r="T196" i="11"/>
  <c r="V197" i="11"/>
  <c r="W197" i="11"/>
  <c r="X197" i="11"/>
  <c r="Y197" i="11"/>
  <c r="Z197" i="11"/>
  <c r="AA197" i="11"/>
  <c r="AB197" i="11"/>
  <c r="AC197" i="11"/>
  <c r="AD197" i="11"/>
  <c r="AE197" i="11"/>
  <c r="AF197" i="11"/>
  <c r="AG197" i="11"/>
  <c r="AH197" i="11"/>
  <c r="V198" i="11"/>
  <c r="T198" i="11" s="1"/>
  <c r="W198" i="11"/>
  <c r="X198" i="11"/>
  <c r="Y198" i="11"/>
  <c r="Z198" i="11"/>
  <c r="AA198" i="11"/>
  <c r="AB198" i="11"/>
  <c r="AC198" i="11"/>
  <c r="AD198" i="11"/>
  <c r="AE198" i="11"/>
  <c r="AF198" i="11"/>
  <c r="AG198" i="11"/>
  <c r="AH198" i="11"/>
  <c r="V199" i="11"/>
  <c r="W199" i="11"/>
  <c r="X199" i="11"/>
  <c r="Y199" i="11"/>
  <c r="Z199" i="11"/>
  <c r="AA199" i="11"/>
  <c r="AB199" i="11"/>
  <c r="AC199" i="11"/>
  <c r="AD199" i="11"/>
  <c r="AE199" i="11"/>
  <c r="AF199" i="11"/>
  <c r="AG199" i="11"/>
  <c r="AH199" i="11"/>
  <c r="V200" i="11"/>
  <c r="T200" i="11" s="1"/>
  <c r="W200" i="11"/>
  <c r="X200" i="11"/>
  <c r="Y200" i="11"/>
  <c r="Z200" i="11"/>
  <c r="AA200" i="11"/>
  <c r="AB200" i="11"/>
  <c r="AC200" i="11"/>
  <c r="AD200" i="11"/>
  <c r="AE200" i="11"/>
  <c r="AF200" i="11"/>
  <c r="AG200" i="11"/>
  <c r="AH200" i="11"/>
  <c r="V201" i="11"/>
  <c r="W201" i="11"/>
  <c r="X201" i="11"/>
  <c r="Y201" i="11"/>
  <c r="Z201" i="11"/>
  <c r="AA201" i="11"/>
  <c r="AB201" i="11"/>
  <c r="AC201" i="11"/>
  <c r="AD201" i="11"/>
  <c r="AE201" i="11"/>
  <c r="AF201" i="11"/>
  <c r="AG201" i="11"/>
  <c r="AH201" i="11"/>
  <c r="V202" i="11"/>
  <c r="W202" i="11"/>
  <c r="X202" i="11"/>
  <c r="Y202" i="11"/>
  <c r="Z202" i="11"/>
  <c r="AA202" i="11"/>
  <c r="AB202" i="11"/>
  <c r="AC202" i="11"/>
  <c r="AD202" i="11"/>
  <c r="AE202" i="11"/>
  <c r="T202" i="11" s="1"/>
  <c r="AF202" i="11"/>
  <c r="AG202" i="11"/>
  <c r="AH202" i="11"/>
  <c r="V203" i="11"/>
  <c r="W203" i="11"/>
  <c r="X203" i="11"/>
  <c r="Y203" i="11"/>
  <c r="Z203" i="11"/>
  <c r="AA203" i="11"/>
  <c r="AB203" i="11"/>
  <c r="AC203" i="11"/>
  <c r="AD203" i="11"/>
  <c r="AE203" i="11"/>
  <c r="AF203" i="11"/>
  <c r="AG203" i="11"/>
  <c r="AH203" i="11"/>
  <c r="V204" i="11"/>
  <c r="W204" i="11"/>
  <c r="X204" i="11"/>
  <c r="Y204" i="11"/>
  <c r="Z204" i="11"/>
  <c r="AA204" i="11"/>
  <c r="AB204" i="11"/>
  <c r="AC204" i="11"/>
  <c r="AD204" i="11"/>
  <c r="AE204" i="11"/>
  <c r="AF204" i="11"/>
  <c r="AG204" i="11"/>
  <c r="AH204" i="11"/>
  <c r="T204" i="11"/>
  <c r="V205" i="11"/>
  <c r="W205" i="11"/>
  <c r="X205" i="11"/>
  <c r="Y205" i="11"/>
  <c r="Z205" i="11"/>
  <c r="AA205" i="11"/>
  <c r="AB205" i="11"/>
  <c r="AC205" i="11"/>
  <c r="AD205" i="11"/>
  <c r="AE205" i="11"/>
  <c r="AF205" i="11"/>
  <c r="AG205" i="11"/>
  <c r="AH205" i="11"/>
  <c r="V206" i="11"/>
  <c r="T206" i="11" s="1"/>
  <c r="W206" i="11"/>
  <c r="X206" i="11"/>
  <c r="Y206" i="11"/>
  <c r="Z206" i="11"/>
  <c r="AA206" i="11"/>
  <c r="AB206" i="11"/>
  <c r="AC206" i="11"/>
  <c r="AD206" i="11"/>
  <c r="AE206" i="11"/>
  <c r="AF206" i="11"/>
  <c r="AG206" i="11"/>
  <c r="AH206" i="11"/>
  <c r="V207" i="11"/>
  <c r="W207" i="11"/>
  <c r="X207" i="11"/>
  <c r="Y207" i="11"/>
  <c r="Z207" i="11"/>
  <c r="AA207" i="11"/>
  <c r="AB207" i="11"/>
  <c r="AC207" i="11"/>
  <c r="AD207" i="11"/>
  <c r="AE207" i="11"/>
  <c r="AF207" i="11"/>
  <c r="AG207" i="11"/>
  <c r="AH207" i="11"/>
  <c r="V208" i="11"/>
  <c r="T208" i="11" s="1"/>
  <c r="W208" i="11"/>
  <c r="X208" i="11"/>
  <c r="Y208" i="11"/>
  <c r="Z208" i="11"/>
  <c r="AA208" i="11"/>
  <c r="AB208" i="11"/>
  <c r="AC208" i="11"/>
  <c r="AD208" i="11"/>
  <c r="AE208" i="11"/>
  <c r="AF208" i="11"/>
  <c r="AG208" i="11"/>
  <c r="AH208" i="11"/>
  <c r="V209" i="11"/>
  <c r="W209" i="11"/>
  <c r="X209" i="11"/>
  <c r="Y209" i="11"/>
  <c r="Z209" i="11"/>
  <c r="AA209" i="11"/>
  <c r="AB209" i="11"/>
  <c r="AC209" i="11"/>
  <c r="AD209" i="11"/>
  <c r="AE209" i="11"/>
  <c r="AF209" i="11"/>
  <c r="AG209" i="11"/>
  <c r="AH209" i="11"/>
  <c r="V210" i="11"/>
  <c r="W210" i="11"/>
  <c r="X210" i="11"/>
  <c r="Y210" i="11"/>
  <c r="Z210" i="11"/>
  <c r="AA210" i="11"/>
  <c r="AB210" i="11"/>
  <c r="AC210" i="11"/>
  <c r="AD210" i="11"/>
  <c r="AE210" i="11"/>
  <c r="AF210" i="11"/>
  <c r="AG210" i="11"/>
  <c r="AH210" i="11"/>
  <c r="T210" i="11"/>
  <c r="V211" i="11"/>
  <c r="W211" i="11"/>
  <c r="X211" i="11"/>
  <c r="Y211" i="11"/>
  <c r="Z211" i="11"/>
  <c r="AA211" i="11"/>
  <c r="AB211" i="11"/>
  <c r="AC211" i="11"/>
  <c r="AD211" i="11"/>
  <c r="AE211" i="11"/>
  <c r="AF211" i="11"/>
  <c r="AG211" i="11"/>
  <c r="AH211" i="11"/>
  <c r="V212" i="11"/>
  <c r="W212" i="11"/>
  <c r="X212" i="11"/>
  <c r="Y212" i="11"/>
  <c r="Z212" i="11"/>
  <c r="AA212" i="11"/>
  <c r="AB212" i="11"/>
  <c r="AC212" i="11"/>
  <c r="AD212" i="11"/>
  <c r="AE212" i="11"/>
  <c r="AF212" i="11"/>
  <c r="AG212" i="11"/>
  <c r="AH212" i="11"/>
  <c r="T212" i="11"/>
  <c r="V213" i="11"/>
  <c r="W213" i="11"/>
  <c r="X213" i="11"/>
  <c r="Y213" i="11"/>
  <c r="Z213" i="11"/>
  <c r="AA213" i="11"/>
  <c r="AB213" i="11"/>
  <c r="AC213" i="11"/>
  <c r="AD213" i="11"/>
  <c r="AE213" i="11"/>
  <c r="AF213" i="11"/>
  <c r="AG213" i="11"/>
  <c r="AH213" i="11"/>
  <c r="V214" i="11"/>
  <c r="T214" i="11" s="1"/>
  <c r="W214" i="11"/>
  <c r="X214" i="11"/>
  <c r="Y214" i="11"/>
  <c r="Z214" i="11"/>
  <c r="AA214" i="11"/>
  <c r="AB214" i="11"/>
  <c r="AC214" i="11"/>
  <c r="AD214" i="11"/>
  <c r="AE214" i="11"/>
  <c r="AF214" i="11"/>
  <c r="AG214" i="11"/>
  <c r="AH214" i="11"/>
  <c r="V215" i="11"/>
  <c r="W215" i="11"/>
  <c r="X215" i="11"/>
  <c r="Y215" i="11"/>
  <c r="Z215" i="11"/>
  <c r="AA215" i="11"/>
  <c r="AB215" i="11"/>
  <c r="AC215" i="11"/>
  <c r="AD215" i="11"/>
  <c r="AE215" i="11"/>
  <c r="AF215" i="11"/>
  <c r="AG215" i="11"/>
  <c r="AH215" i="11"/>
  <c r="V216" i="11"/>
  <c r="T216" i="11" s="1"/>
  <c r="W216" i="11"/>
  <c r="X216" i="11"/>
  <c r="Y216" i="11"/>
  <c r="Z216" i="11"/>
  <c r="AA216" i="11"/>
  <c r="AB216" i="11"/>
  <c r="AC216" i="11"/>
  <c r="AD216" i="11"/>
  <c r="AE216" i="11"/>
  <c r="AF216" i="11"/>
  <c r="AG216" i="11"/>
  <c r="AH216" i="11"/>
  <c r="V217" i="11"/>
  <c r="W217" i="11"/>
  <c r="X217" i="11"/>
  <c r="Y217" i="11"/>
  <c r="Z217" i="11"/>
  <c r="AA217" i="11"/>
  <c r="AB217" i="11"/>
  <c r="AC217" i="11"/>
  <c r="AD217" i="11"/>
  <c r="AE217" i="11"/>
  <c r="AF217" i="11"/>
  <c r="AG217" i="11"/>
  <c r="AH217" i="11"/>
  <c r="V218" i="11"/>
  <c r="W218" i="11"/>
  <c r="X218" i="11"/>
  <c r="Y218" i="11"/>
  <c r="Z218" i="11"/>
  <c r="AA218" i="11"/>
  <c r="AB218" i="11"/>
  <c r="AC218" i="11"/>
  <c r="AD218" i="11"/>
  <c r="AE218" i="11"/>
  <c r="T218" i="11" s="1"/>
  <c r="AF218" i="11"/>
  <c r="AG218" i="11"/>
  <c r="AH218" i="11"/>
  <c r="V219" i="11"/>
  <c r="W219" i="11"/>
  <c r="X219" i="11"/>
  <c r="Y219" i="11"/>
  <c r="Z219" i="11"/>
  <c r="AA219" i="11"/>
  <c r="AB219" i="11"/>
  <c r="AC219" i="11"/>
  <c r="AD219" i="11"/>
  <c r="AE219" i="11"/>
  <c r="AF219" i="11"/>
  <c r="AG219" i="11"/>
  <c r="AH219" i="11"/>
  <c r="V220" i="11"/>
  <c r="W220" i="11"/>
  <c r="X220" i="11"/>
  <c r="Y220" i="11"/>
  <c r="Z220" i="11"/>
  <c r="AA220" i="11"/>
  <c r="AB220" i="11"/>
  <c r="AC220" i="11"/>
  <c r="AD220" i="11"/>
  <c r="AE220" i="11"/>
  <c r="AF220" i="11"/>
  <c r="AG220" i="11"/>
  <c r="AH220" i="11"/>
  <c r="T220" i="11"/>
  <c r="V221" i="11"/>
  <c r="W221" i="11"/>
  <c r="X221" i="11"/>
  <c r="Y221" i="11"/>
  <c r="Z221" i="11"/>
  <c r="AA221" i="11"/>
  <c r="AB221" i="11"/>
  <c r="AC221" i="11"/>
  <c r="AD221" i="11"/>
  <c r="AE221" i="11"/>
  <c r="AF221" i="11"/>
  <c r="AG221" i="11"/>
  <c r="AH221" i="11"/>
  <c r="V222" i="11"/>
  <c r="T222" i="11" s="1"/>
  <c r="W222" i="11"/>
  <c r="X222" i="11"/>
  <c r="Y222" i="11"/>
  <c r="Z222" i="11"/>
  <c r="AA222" i="11"/>
  <c r="AB222" i="11"/>
  <c r="AC222" i="11"/>
  <c r="AD222" i="11"/>
  <c r="AE222" i="11"/>
  <c r="AF222" i="11"/>
  <c r="AG222" i="11"/>
  <c r="AH222" i="11"/>
  <c r="V223" i="11"/>
  <c r="W223" i="11"/>
  <c r="X223" i="11"/>
  <c r="Y223" i="11"/>
  <c r="Z223" i="11"/>
  <c r="AA223" i="11"/>
  <c r="AB223" i="11"/>
  <c r="AC223" i="11"/>
  <c r="AD223" i="11"/>
  <c r="AE223" i="11"/>
  <c r="AF223" i="11"/>
  <c r="AG223" i="11"/>
  <c r="AH223" i="11"/>
  <c r="V224" i="11"/>
  <c r="T224" i="11" s="1"/>
  <c r="W224" i="11"/>
  <c r="X224" i="11"/>
  <c r="Y224" i="11"/>
  <c r="Z224" i="11"/>
  <c r="AA224" i="11"/>
  <c r="AB224" i="11"/>
  <c r="AC224" i="11"/>
  <c r="AD224" i="11"/>
  <c r="AE224" i="11"/>
  <c r="AF224" i="11"/>
  <c r="AG224" i="11"/>
  <c r="AH224" i="11"/>
  <c r="V225" i="11"/>
  <c r="W225" i="11"/>
  <c r="X225" i="11"/>
  <c r="Y225" i="11"/>
  <c r="Z225" i="11"/>
  <c r="AA225" i="11"/>
  <c r="AB225" i="11"/>
  <c r="AC225" i="11"/>
  <c r="AD225" i="11"/>
  <c r="AE225" i="11"/>
  <c r="AF225" i="11"/>
  <c r="AG225" i="11"/>
  <c r="AH225" i="11"/>
  <c r="V226" i="11"/>
  <c r="W226" i="11"/>
  <c r="T226" i="11" s="1"/>
  <c r="X226" i="11"/>
  <c r="Y226" i="11"/>
  <c r="Z226" i="11"/>
  <c r="AA226" i="11"/>
  <c r="AB226" i="11"/>
  <c r="AC226" i="11"/>
  <c r="AD226" i="11"/>
  <c r="AE226" i="11"/>
  <c r="AF226" i="11"/>
  <c r="AG226" i="11"/>
  <c r="AH226" i="11"/>
  <c r="V227" i="11"/>
  <c r="W227" i="11"/>
  <c r="X227" i="11"/>
  <c r="Y227" i="11"/>
  <c r="Z227" i="11"/>
  <c r="AA227" i="11"/>
  <c r="AB227" i="11"/>
  <c r="AC227" i="11"/>
  <c r="AD227" i="11"/>
  <c r="AE227" i="11"/>
  <c r="AF227" i="11"/>
  <c r="AG227" i="11"/>
  <c r="AH227" i="11"/>
  <c r="V228" i="11"/>
  <c r="W228" i="11"/>
  <c r="X228" i="11"/>
  <c r="Y228" i="11"/>
  <c r="Z228" i="11"/>
  <c r="AA228" i="11"/>
  <c r="AB228" i="11"/>
  <c r="AC228" i="11"/>
  <c r="AD228" i="11"/>
  <c r="AE228" i="11"/>
  <c r="AF228" i="11"/>
  <c r="AG228" i="11"/>
  <c r="AH228" i="11"/>
  <c r="T228" i="11"/>
  <c r="V229" i="11"/>
  <c r="W229" i="11"/>
  <c r="X229" i="11"/>
  <c r="Y229" i="11"/>
  <c r="Z229" i="11"/>
  <c r="AA229" i="11"/>
  <c r="AB229" i="11"/>
  <c r="AC229" i="11"/>
  <c r="AD229" i="11"/>
  <c r="AE229" i="11"/>
  <c r="AF229" i="11"/>
  <c r="AG229" i="11"/>
  <c r="AH229" i="11"/>
  <c r="V230" i="11"/>
  <c r="T230" i="11" s="1"/>
  <c r="W230" i="11"/>
  <c r="X230" i="11"/>
  <c r="Y230" i="11"/>
  <c r="Z230" i="11"/>
  <c r="AA230" i="11"/>
  <c r="AB230" i="11"/>
  <c r="AC230" i="11"/>
  <c r="AD230" i="11"/>
  <c r="AE230" i="11"/>
  <c r="AF230" i="11"/>
  <c r="AG230" i="11"/>
  <c r="AH230" i="11"/>
  <c r="V231" i="11"/>
  <c r="W231" i="11"/>
  <c r="X231" i="11"/>
  <c r="Y231" i="11"/>
  <c r="Z231" i="11"/>
  <c r="AA231" i="11"/>
  <c r="AB231" i="11"/>
  <c r="AC231" i="11"/>
  <c r="AD231" i="11"/>
  <c r="AE231" i="11"/>
  <c r="AF231" i="11"/>
  <c r="AG231" i="11"/>
  <c r="AH231" i="11"/>
  <c r="V232" i="11"/>
  <c r="T232" i="11" s="1"/>
  <c r="W232" i="11"/>
  <c r="X232" i="11"/>
  <c r="Y232" i="11"/>
  <c r="Z232" i="11"/>
  <c r="AA232" i="11"/>
  <c r="AB232" i="11"/>
  <c r="AC232" i="11"/>
  <c r="AD232" i="11"/>
  <c r="AE232" i="11"/>
  <c r="AF232" i="11"/>
  <c r="AG232" i="11"/>
  <c r="AH232" i="11"/>
  <c r="T31" i="11"/>
  <c r="F2" i="4"/>
  <c r="F3" i="4"/>
  <c r="F4" i="4"/>
  <c r="F5" i="4"/>
  <c r="F1" i="4"/>
  <c r="A19" i="4"/>
  <c r="B29" i="11"/>
  <c r="B51" i="2"/>
  <c r="B1" i="15"/>
  <c r="B63" i="2"/>
  <c r="B1" i="14"/>
  <c r="B62" i="2" s="1"/>
  <c r="V4" i="18" s="1"/>
  <c r="B61" i="2"/>
  <c r="U4" i="18" s="1"/>
  <c r="B1" i="12"/>
  <c r="B60" i="2" s="1"/>
  <c r="B1" i="10"/>
  <c r="B58" i="2"/>
  <c r="R4" i="18" s="1"/>
  <c r="B1" i="9"/>
  <c r="B57" i="2"/>
  <c r="Q4" i="18" s="1"/>
  <c r="B1" i="8"/>
  <c r="B56" i="2"/>
  <c r="B1" i="7"/>
  <c r="B55" i="2"/>
  <c r="B54" i="2"/>
  <c r="N4" i="18" s="1"/>
  <c r="B1" i="5"/>
  <c r="B53" i="2" s="1"/>
  <c r="M4" i="18" s="1"/>
  <c r="B47" i="14"/>
  <c r="B48" i="14"/>
  <c r="B49" i="14"/>
  <c r="B51" i="14"/>
  <c r="B6" i="14"/>
  <c r="B8" i="14"/>
  <c r="B10" i="14"/>
  <c r="B11" i="14"/>
  <c r="B12" i="14"/>
  <c r="B13" i="14"/>
  <c r="B14" i="14"/>
  <c r="B16" i="14"/>
  <c r="B18" i="14"/>
  <c r="B19" i="14"/>
  <c r="B20" i="14"/>
  <c r="B21" i="14"/>
  <c r="B22" i="14"/>
  <c r="B23" i="14"/>
  <c r="B24" i="14"/>
  <c r="B26" i="14"/>
  <c r="B27" i="14"/>
  <c r="B28" i="14"/>
  <c r="B29" i="14"/>
  <c r="B30" i="14"/>
  <c r="B31" i="14"/>
  <c r="B32" i="14"/>
  <c r="B34" i="14"/>
  <c r="B35" i="14"/>
  <c r="B36" i="14"/>
  <c r="B37" i="14"/>
  <c r="B38" i="14"/>
  <c r="B39" i="14"/>
  <c r="B41" i="14"/>
  <c r="B43" i="14"/>
  <c r="B44" i="14"/>
  <c r="B45" i="14"/>
  <c r="B46" i="14"/>
  <c r="B40" i="13"/>
  <c r="B24" i="10"/>
  <c r="B10" i="9"/>
  <c r="B14" i="6"/>
  <c r="B15" i="6"/>
  <c r="B42" i="5"/>
  <c r="B19" i="5"/>
  <c r="B22" i="16"/>
  <c r="B25" i="8"/>
  <c r="B26" i="8"/>
  <c r="B9" i="5"/>
  <c r="A18" i="4"/>
  <c r="A16" i="4"/>
  <c r="A12" i="4"/>
  <c r="F9" i="11"/>
  <c r="F10" i="11"/>
  <c r="F11" i="11"/>
  <c r="F13" i="11"/>
  <c r="F14" i="11"/>
  <c r="F15" i="11"/>
  <c r="B21" i="2"/>
  <c r="B58" i="16"/>
  <c r="B33" i="15"/>
  <c r="B47" i="13"/>
  <c r="B28" i="12"/>
  <c r="B234" i="11"/>
  <c r="B115" i="10"/>
  <c r="B40" i="9"/>
  <c r="B55" i="8"/>
  <c r="B62" i="7"/>
  <c r="B59" i="6"/>
  <c r="B54" i="5"/>
  <c r="A54" i="4"/>
  <c r="A49" i="4"/>
  <c r="A33" i="4"/>
  <c r="B9" i="11"/>
  <c r="A4" i="4"/>
  <c r="B6" i="2" s="1"/>
  <c r="B4" i="18" s="1"/>
  <c r="A5" i="4"/>
  <c r="B7" i="2"/>
  <c r="C4" i="18" s="1"/>
  <c r="A6" i="4"/>
  <c r="B8" i="2"/>
  <c r="D4" i="18" s="1"/>
  <c r="A11" i="4"/>
  <c r="B14" i="2"/>
  <c r="E4" i="18"/>
  <c r="A14" i="4"/>
  <c r="B15" i="2" s="1"/>
  <c r="F4" i="18" s="1"/>
  <c r="B19" i="2"/>
  <c r="G4" i="18"/>
  <c r="I4" i="18"/>
  <c r="B23" i="2"/>
  <c r="J4" i="18" s="1"/>
  <c r="B24" i="2"/>
  <c r="K4" i="18"/>
  <c r="L4" i="18"/>
  <c r="O4" i="18"/>
  <c r="P4" i="18"/>
  <c r="S4" i="18"/>
  <c r="T4" i="18"/>
  <c r="W4" i="18"/>
  <c r="C6" i="2"/>
  <c r="B5" i="18" s="1"/>
  <c r="C7" i="2"/>
  <c r="C5" i="18"/>
  <c r="C8" i="2"/>
  <c r="D5" i="18" s="1"/>
  <c r="C14" i="2"/>
  <c r="E5" i="18"/>
  <c r="C15" i="2"/>
  <c r="F5" i="18" s="1"/>
  <c r="C19" i="2"/>
  <c r="G5" i="18"/>
  <c r="C20" i="2"/>
  <c r="H5" i="18" s="1"/>
  <c r="C21" i="2"/>
  <c r="I5" i="18"/>
  <c r="J5" i="18"/>
  <c r="C24" i="2"/>
  <c r="K5" i="18"/>
  <c r="U5" i="18"/>
  <c r="B1" i="16"/>
  <c r="B2" i="16"/>
  <c r="B6" i="16"/>
  <c r="B8" i="16"/>
  <c r="B9" i="16"/>
  <c r="B10" i="16"/>
  <c r="B11" i="16"/>
  <c r="B12" i="16"/>
  <c r="B13" i="16"/>
  <c r="B14" i="16"/>
  <c r="B16" i="16"/>
  <c r="B17" i="16"/>
  <c r="B18" i="16"/>
  <c r="B19" i="16"/>
  <c r="B20" i="16"/>
  <c r="B21" i="16"/>
  <c r="B5" i="15"/>
  <c r="B6" i="15"/>
  <c r="B7" i="15"/>
  <c r="B8" i="15"/>
  <c r="B10" i="15"/>
  <c r="B11" i="15"/>
  <c r="B12" i="15"/>
  <c r="B13" i="15"/>
  <c r="B14" i="15"/>
  <c r="B15" i="15"/>
  <c r="B17" i="15"/>
  <c r="B19" i="15"/>
  <c r="B20" i="15"/>
  <c r="B21" i="15"/>
  <c r="B22" i="15"/>
  <c r="B24" i="15"/>
  <c r="B25" i="15"/>
  <c r="B26" i="15"/>
  <c r="B28" i="15"/>
  <c r="B29" i="15"/>
  <c r="B30" i="15"/>
  <c r="B31" i="15"/>
  <c r="B5" i="13"/>
  <c r="B7" i="13"/>
  <c r="B8" i="13"/>
  <c r="B9" i="13"/>
  <c r="B10" i="13"/>
  <c r="B11" i="13"/>
  <c r="B12" i="13"/>
  <c r="B14" i="13"/>
  <c r="B15" i="13"/>
  <c r="B16" i="13"/>
  <c r="B17" i="13"/>
  <c r="B18" i="13"/>
  <c r="B19" i="13"/>
  <c r="B20" i="13"/>
  <c r="B22" i="13"/>
  <c r="B23" i="13"/>
  <c r="B25" i="13"/>
  <c r="B27" i="13"/>
  <c r="B28" i="13"/>
  <c r="B29" i="13"/>
  <c r="B30" i="13"/>
  <c r="B31" i="13"/>
  <c r="B33" i="13"/>
  <c r="B34" i="13"/>
  <c r="B35" i="13"/>
  <c r="B36" i="13"/>
  <c r="B37" i="13"/>
  <c r="B38" i="13"/>
  <c r="B42" i="13"/>
  <c r="B43" i="13"/>
  <c r="B44" i="13"/>
  <c r="B45" i="13"/>
  <c r="B5" i="12"/>
  <c r="B6" i="12"/>
  <c r="B7" i="12"/>
  <c r="B8" i="12"/>
  <c r="B9" i="12"/>
  <c r="B10" i="12"/>
  <c r="B11" i="12"/>
  <c r="B14" i="12"/>
  <c r="B15" i="12"/>
  <c r="B16" i="12"/>
  <c r="B17" i="12"/>
  <c r="B18" i="12"/>
  <c r="B19" i="12"/>
  <c r="B20" i="12"/>
  <c r="B22" i="12"/>
  <c r="B23" i="12"/>
  <c r="B24" i="12"/>
  <c r="B25" i="12"/>
  <c r="B26" i="12"/>
  <c r="B28" i="11"/>
  <c r="B5" i="11"/>
  <c r="F5" i="11"/>
  <c r="F6" i="11"/>
  <c r="B7" i="11"/>
  <c r="F7" i="11"/>
  <c r="F8" i="11"/>
  <c r="B10" i="11"/>
  <c r="B11" i="11"/>
  <c r="B12" i="11"/>
  <c r="B13" i="11"/>
  <c r="B14" i="11"/>
  <c r="B15" i="11"/>
  <c r="B17" i="11"/>
  <c r="B18" i="11"/>
  <c r="B19" i="11"/>
  <c r="B20" i="11"/>
  <c r="B21" i="11"/>
  <c r="B22" i="11"/>
  <c r="B23" i="11"/>
  <c r="G30" i="11"/>
  <c r="H30" i="11"/>
  <c r="J30" i="11"/>
  <c r="N30" i="11"/>
  <c r="Q30" i="11"/>
  <c r="B31" i="11"/>
  <c r="D31" i="11"/>
  <c r="E31" i="11"/>
  <c r="F31" i="11"/>
  <c r="G31" i="11"/>
  <c r="H31" i="11"/>
  <c r="I31" i="11"/>
  <c r="J31" i="11"/>
  <c r="K31" i="11"/>
  <c r="L31" i="11"/>
  <c r="M31" i="11"/>
  <c r="N31" i="11"/>
  <c r="O31" i="11"/>
  <c r="Q31" i="11"/>
  <c r="R31" i="11"/>
  <c r="AC233" i="11"/>
  <c r="B5" i="10"/>
  <c r="B6" i="10"/>
  <c r="B7" i="10"/>
  <c r="B8" i="10"/>
  <c r="B9" i="10"/>
  <c r="B10" i="10"/>
  <c r="B11" i="10"/>
  <c r="B12" i="10"/>
  <c r="B13" i="10"/>
  <c r="B14" i="10"/>
  <c r="B15" i="10"/>
  <c r="B16" i="10"/>
  <c r="B17" i="10"/>
  <c r="B18" i="10"/>
  <c r="B20" i="10"/>
  <c r="B21" i="10"/>
  <c r="B22" i="10"/>
  <c r="B23" i="10"/>
  <c r="B25" i="10"/>
  <c r="B26" i="10"/>
  <c r="B27" i="10"/>
  <c r="B28" i="10"/>
  <c r="B29" i="10"/>
  <c r="B30" i="10"/>
  <c r="B31" i="10"/>
  <c r="B32" i="10"/>
  <c r="B33" i="10"/>
  <c r="B34" i="10"/>
  <c r="B35" i="10"/>
  <c r="B36" i="10"/>
  <c r="B37" i="10"/>
  <c r="B39" i="10"/>
  <c r="C39" i="10"/>
  <c r="D39" i="10"/>
  <c r="E39" i="10"/>
  <c r="B40" i="10"/>
  <c r="B41" i="10"/>
  <c r="B42" i="10"/>
  <c r="B43" i="10"/>
  <c r="B44" i="10"/>
  <c r="B45" i="10"/>
  <c r="B46" i="10"/>
  <c r="B47" i="10"/>
  <c r="B48" i="10"/>
  <c r="B49" i="10"/>
  <c r="B50" i="10"/>
  <c r="B52" i="10"/>
  <c r="B53" i="10"/>
  <c r="B54" i="10"/>
  <c r="B56" i="10"/>
  <c r="B57" i="10"/>
  <c r="B58" i="10"/>
  <c r="B60" i="10"/>
  <c r="B61" i="10"/>
  <c r="B62" i="10"/>
  <c r="B65" i="10"/>
  <c r="B66" i="10"/>
  <c r="B67" i="10"/>
  <c r="B69" i="10"/>
  <c r="B70" i="10"/>
  <c r="B71" i="10"/>
  <c r="B73" i="10"/>
  <c r="B74" i="10"/>
  <c r="B75" i="10"/>
  <c r="B77" i="10"/>
  <c r="B78" i="10"/>
  <c r="B79" i="10"/>
  <c r="B81" i="10"/>
  <c r="B82" i="10"/>
  <c r="B83" i="10"/>
  <c r="B85" i="10"/>
  <c r="B86" i="10"/>
  <c r="B87" i="10"/>
  <c r="B89" i="10"/>
  <c r="B90" i="10"/>
  <c r="B91" i="10"/>
  <c r="B93" i="10"/>
  <c r="B94" i="10"/>
  <c r="B95" i="10"/>
  <c r="B97" i="10"/>
  <c r="B98" i="10"/>
  <c r="B99" i="10"/>
  <c r="B101" i="10"/>
  <c r="B102" i="10"/>
  <c r="B103" i="10"/>
  <c r="B106" i="10"/>
  <c r="B107" i="10"/>
  <c r="B108" i="10"/>
  <c r="B110" i="10"/>
  <c r="B111" i="10"/>
  <c r="B112" i="10"/>
  <c r="B113" i="10"/>
  <c r="B5" i="9"/>
  <c r="B6" i="9"/>
  <c r="B7" i="9"/>
  <c r="B8" i="9"/>
  <c r="B9" i="9"/>
  <c r="B12" i="9"/>
  <c r="B13" i="9"/>
  <c r="B14" i="9"/>
  <c r="B15" i="9"/>
  <c r="B16" i="9"/>
  <c r="B17" i="9"/>
  <c r="B18" i="9"/>
  <c r="B19" i="9"/>
  <c r="B20" i="9"/>
  <c r="B21" i="9"/>
  <c r="B22" i="9"/>
  <c r="B23" i="9"/>
  <c r="B24" i="9"/>
  <c r="B25" i="9"/>
  <c r="B26" i="9"/>
  <c r="B28" i="9"/>
  <c r="B29" i="9"/>
  <c r="B30" i="9"/>
  <c r="B31" i="9"/>
  <c r="B32" i="9"/>
  <c r="B33" i="9"/>
  <c r="B35" i="9"/>
  <c r="B36" i="9"/>
  <c r="B37" i="9"/>
  <c r="B38" i="9"/>
  <c r="B5" i="8"/>
  <c r="B6" i="8"/>
  <c r="B7" i="8"/>
  <c r="B8" i="8"/>
  <c r="B9" i="8"/>
  <c r="B10" i="8"/>
  <c r="B11" i="8"/>
  <c r="B12" i="8"/>
  <c r="B13" i="8"/>
  <c r="B14" i="8"/>
  <c r="B15" i="8"/>
  <c r="B16" i="8"/>
  <c r="B17" i="8"/>
  <c r="B18" i="8"/>
  <c r="B19" i="8"/>
  <c r="B20" i="8"/>
  <c r="B21" i="8"/>
  <c r="B22" i="8"/>
  <c r="B23" i="8"/>
  <c r="B24" i="8"/>
  <c r="B27" i="8"/>
  <c r="B28" i="8"/>
  <c r="B30" i="8"/>
  <c r="B31" i="8"/>
  <c r="B32" i="8"/>
  <c r="B33" i="8"/>
  <c r="B35" i="8"/>
  <c r="B36" i="8"/>
  <c r="B37" i="8"/>
  <c r="B38" i="8"/>
  <c r="B39" i="8"/>
  <c r="B40" i="8"/>
  <c r="B42" i="8"/>
  <c r="B43" i="8"/>
  <c r="B44" i="8"/>
  <c r="B45" i="8"/>
  <c r="B46" i="8"/>
  <c r="B47" i="8"/>
  <c r="B48" i="8"/>
  <c r="B49" i="8"/>
  <c r="B5" i="7"/>
  <c r="B6" i="7"/>
  <c r="B7" i="7"/>
  <c r="B8" i="7"/>
  <c r="B9" i="7"/>
  <c r="B10" i="7"/>
  <c r="B11" i="7"/>
  <c r="B12" i="7"/>
  <c r="B13" i="7"/>
  <c r="B14" i="7"/>
  <c r="B15" i="7"/>
  <c r="B16" i="7"/>
  <c r="B17" i="7"/>
  <c r="B18" i="7"/>
  <c r="B19" i="7"/>
  <c r="B20" i="7"/>
  <c r="B21" i="7"/>
  <c r="B22" i="7"/>
  <c r="B23" i="7"/>
  <c r="B24" i="7"/>
  <c r="B25" i="7"/>
  <c r="B26" i="7"/>
  <c r="B27" i="7"/>
  <c r="B29" i="7"/>
  <c r="B30" i="7"/>
  <c r="B31" i="7"/>
  <c r="B32" i="7"/>
  <c r="B33" i="7"/>
  <c r="B34" i="7"/>
  <c r="B35" i="7"/>
  <c r="B36" i="7"/>
  <c r="B37" i="7"/>
  <c r="B38" i="7"/>
  <c r="B39" i="7"/>
  <c r="B40" i="7"/>
  <c r="B41" i="7"/>
  <c r="B42" i="7"/>
  <c r="B43" i="7"/>
  <c r="B44" i="7"/>
  <c r="B45" i="7"/>
  <c r="B46" i="7"/>
  <c r="B47" i="7"/>
  <c r="B48" i="7"/>
  <c r="B49" i="7"/>
  <c r="B50" i="7"/>
  <c r="B52" i="7"/>
  <c r="B53" i="7"/>
  <c r="B54" i="7"/>
  <c r="B55" i="7"/>
  <c r="B56" i="7"/>
  <c r="B57" i="7"/>
  <c r="B58" i="7"/>
  <c r="B59" i="7"/>
  <c r="B60" i="7"/>
  <c r="B5" i="6"/>
  <c r="B6" i="6"/>
  <c r="B7" i="6"/>
  <c r="B8" i="6"/>
  <c r="B9" i="6"/>
  <c r="B10" i="6"/>
  <c r="B11" i="6"/>
  <c r="B12" i="6"/>
  <c r="B13" i="6"/>
  <c r="B17" i="6"/>
  <c r="B34" i="6"/>
  <c r="B35" i="6"/>
  <c r="B36" i="6"/>
  <c r="B39" i="6"/>
  <c r="B40" i="6"/>
  <c r="B41" i="6"/>
  <c r="B42" i="6"/>
  <c r="B43" i="6"/>
  <c r="B44" i="6"/>
  <c r="B45" i="6"/>
  <c r="B47" i="6"/>
  <c r="B48" i="6"/>
  <c r="B49" i="6"/>
  <c r="B50" i="6"/>
  <c r="B51" i="6"/>
  <c r="B52" i="6"/>
  <c r="B53" i="6"/>
  <c r="B54" i="6"/>
  <c r="B55" i="6"/>
  <c r="B56" i="6"/>
  <c r="B57" i="6"/>
  <c r="B6" i="5"/>
  <c r="B7" i="5"/>
  <c r="B10" i="5"/>
  <c r="B11" i="5"/>
  <c r="B12" i="5"/>
  <c r="B13" i="5"/>
  <c r="B14" i="5"/>
  <c r="B15" i="5"/>
  <c r="B16" i="5"/>
  <c r="B17" i="5"/>
  <c r="B20" i="5"/>
  <c r="B21" i="5"/>
  <c r="B22" i="5"/>
  <c r="B23" i="5"/>
  <c r="B24" i="5"/>
  <c r="B25" i="5"/>
  <c r="B26" i="5"/>
  <c r="B27" i="5"/>
  <c r="B29" i="5"/>
  <c r="B30" i="5"/>
  <c r="B31" i="5"/>
  <c r="B32" i="5"/>
  <c r="B33" i="5"/>
  <c r="B34" i="5"/>
  <c r="B35" i="5"/>
  <c r="B36" i="5"/>
  <c r="B37" i="5"/>
  <c r="B38" i="5"/>
  <c r="B39" i="5"/>
  <c r="B41" i="5"/>
  <c r="B43" i="5"/>
  <c r="B44" i="5"/>
  <c r="B45" i="5"/>
  <c r="B46" i="5"/>
  <c r="B47" i="5"/>
  <c r="B48" i="5"/>
  <c r="B49" i="5"/>
  <c r="B50" i="5"/>
  <c r="B51" i="5"/>
  <c r="B52" i="5"/>
  <c r="A1" i="4"/>
  <c r="B5" i="2" s="1"/>
  <c r="A7" i="4"/>
  <c r="A8" i="4"/>
  <c r="B10" i="2" s="1"/>
  <c r="A9" i="4"/>
  <c r="A10" i="4"/>
  <c r="A15" i="4"/>
  <c r="A17" i="4"/>
  <c r="A20" i="4"/>
  <c r="A21" i="4"/>
  <c r="A22" i="4"/>
  <c r="A23" i="4"/>
  <c r="A24" i="4"/>
  <c r="A25" i="4"/>
  <c r="A26" i="4"/>
  <c r="A29" i="4"/>
  <c r="A31" i="4"/>
  <c r="A32" i="4"/>
  <c r="A34" i="4"/>
  <c r="A35" i="4"/>
  <c r="A36" i="4"/>
  <c r="A37" i="4"/>
  <c r="A38" i="4"/>
  <c r="A39" i="4"/>
  <c r="A41" i="4"/>
  <c r="A42" i="4"/>
  <c r="A43" i="4"/>
  <c r="A44" i="4"/>
  <c r="A45" i="4"/>
  <c r="A46" i="4"/>
  <c r="A47" i="4"/>
  <c r="B9" i="2"/>
  <c r="C9" i="2"/>
  <c r="C10" i="2"/>
  <c r="B12" i="2"/>
  <c r="C12" i="2"/>
  <c r="B13" i="2"/>
  <c r="C13" i="2"/>
  <c r="B16" i="2"/>
  <c r="C16" i="2"/>
  <c r="B17" i="2"/>
  <c r="C17" i="2"/>
  <c r="B112" i="2"/>
  <c r="D112" i="2"/>
  <c r="T59" i="11" l="1"/>
  <c r="T55" i="11"/>
  <c r="T51" i="11"/>
  <c r="T47" i="11"/>
  <c r="T43" i="11"/>
  <c r="AF233" i="11"/>
  <c r="V32" i="11"/>
  <c r="Z32" i="11"/>
  <c r="AD32" i="11"/>
  <c r="AH32" i="11"/>
  <c r="X32" i="11"/>
  <c r="AC32" i="11"/>
  <c r="Y32" i="11"/>
  <c r="AE32" i="11"/>
  <c r="AA32" i="11"/>
  <c r="AF32" i="11"/>
  <c r="A40" i="4"/>
  <c r="B16" i="11"/>
  <c r="A30" i="4"/>
  <c r="B6" i="11"/>
  <c r="T111" i="11"/>
  <c r="T227" i="11"/>
  <c r="T219" i="11"/>
  <c r="T211" i="11"/>
  <c r="T203" i="11"/>
  <c r="T195" i="11"/>
  <c r="T188" i="11"/>
  <c r="T184" i="11"/>
  <c r="T180" i="11"/>
  <c r="T176" i="11"/>
  <c r="T172" i="11"/>
  <c r="T168" i="11"/>
  <c r="T164" i="11"/>
  <c r="T160" i="11"/>
  <c r="T156" i="11"/>
  <c r="AG233" i="11"/>
  <c r="T152" i="11"/>
  <c r="T148" i="11"/>
  <c r="T144" i="11"/>
  <c r="T140" i="11"/>
  <c r="T136" i="11"/>
  <c r="T132" i="11"/>
  <c r="T128" i="11"/>
  <c r="T124" i="11"/>
  <c r="T120" i="11"/>
  <c r="T116" i="11"/>
  <c r="T112" i="11"/>
  <c r="T108" i="11"/>
  <c r="T104" i="11"/>
  <c r="T100" i="11"/>
  <c r="T96" i="11"/>
  <c r="T92" i="11"/>
  <c r="T88" i="11"/>
  <c r="T84" i="11"/>
  <c r="T80" i="11"/>
  <c r="T76" i="11"/>
  <c r="T72" i="11"/>
  <c r="T68" i="11"/>
  <c r="T64" i="11"/>
  <c r="T60" i="11"/>
  <c r="T56" i="11"/>
  <c r="T52" i="11"/>
  <c r="T48" i="11"/>
  <c r="T44" i="11"/>
  <c r="AD233" i="11"/>
  <c r="T39" i="11"/>
  <c r="V233" i="11"/>
  <c r="AG32" i="11"/>
  <c r="T225" i="11"/>
  <c r="T209" i="11"/>
  <c r="T193" i="11"/>
  <c r="T187" i="11"/>
  <c r="AE233" i="11"/>
  <c r="T175" i="11"/>
  <c r="T171" i="11"/>
  <c r="T167" i="11"/>
  <c r="T163" i="11"/>
  <c r="T159" i="11"/>
  <c r="AA233" i="11"/>
  <c r="T151" i="11"/>
  <c r="T143" i="11"/>
  <c r="T139" i="11"/>
  <c r="T103" i="11"/>
  <c r="T95" i="11"/>
  <c r="T87" i="11"/>
  <c r="T79" i="11"/>
  <c r="T67" i="11"/>
  <c r="T229" i="11"/>
  <c r="T221" i="11"/>
  <c r="T213" i="11"/>
  <c r="T205" i="11"/>
  <c r="T197" i="11"/>
  <c r="T189" i="11"/>
  <c r="T185" i="11"/>
  <c r="T181" i="11"/>
  <c r="T177" i="11"/>
  <c r="T173" i="11"/>
  <c r="T169" i="11"/>
  <c r="W233" i="11"/>
  <c r="T165" i="11"/>
  <c r="T161" i="11"/>
  <c r="T157" i="11"/>
  <c r="T153" i="11"/>
  <c r="T149" i="11"/>
  <c r="T145" i="11"/>
  <c r="T141" i="11"/>
  <c r="T137" i="11"/>
  <c r="T133" i="11"/>
  <c r="T129" i="11"/>
  <c r="T125" i="11"/>
  <c r="T121" i="11"/>
  <c r="T117" i="11"/>
  <c r="T113" i="11"/>
  <c r="T109" i="11"/>
  <c r="T105" i="11"/>
  <c r="T101" i="11"/>
  <c r="T97" i="11"/>
  <c r="T93" i="11"/>
  <c r="T89" i="11"/>
  <c r="T85" i="11"/>
  <c r="T81" i="11"/>
  <c r="T77" i="11"/>
  <c r="T73" i="11"/>
  <c r="T69" i="11"/>
  <c r="T65" i="11"/>
  <c r="T61" i="11"/>
  <c r="T57" i="11"/>
  <c r="T53" i="11"/>
  <c r="T49" i="11"/>
  <c r="T45" i="11"/>
  <c r="T41" i="11"/>
  <c r="X233" i="11"/>
  <c r="B24" i="11"/>
  <c r="A48" i="4"/>
  <c r="T217" i="11"/>
  <c r="T201" i="11"/>
  <c r="T183" i="11"/>
  <c r="T179" i="11"/>
  <c r="T155" i="11"/>
  <c r="T147" i="11"/>
  <c r="T135" i="11"/>
  <c r="T131" i="11"/>
  <c r="T127" i="11"/>
  <c r="T119" i="11"/>
  <c r="T99" i="11"/>
  <c r="T75" i="11"/>
  <c r="T71" i="11"/>
  <c r="T231" i="11"/>
  <c r="T223" i="11"/>
  <c r="T215" i="11"/>
  <c r="T207" i="11"/>
  <c r="T199" i="11"/>
  <c r="T191" i="11"/>
  <c r="T186" i="11"/>
  <c r="T182" i="11"/>
  <c r="T178" i="11"/>
  <c r="T174" i="11"/>
  <c r="T170" i="11"/>
  <c r="T166" i="11"/>
  <c r="T162" i="11"/>
  <c r="T158" i="11"/>
  <c r="T154" i="11"/>
  <c r="T150" i="11"/>
  <c r="T146" i="11"/>
  <c r="T142" i="11"/>
  <c r="T138" i="11"/>
  <c r="T134" i="11"/>
  <c r="T130" i="11"/>
  <c r="T126" i="11"/>
  <c r="T122" i="11"/>
  <c r="T118" i="11"/>
  <c r="T114" i="11"/>
  <c r="T110" i="11"/>
  <c r="T106" i="11"/>
  <c r="T102" i="11"/>
  <c r="T98" i="11"/>
  <c r="T94" i="11"/>
  <c r="T90" i="11"/>
  <c r="T86" i="11"/>
  <c r="T82" i="11"/>
  <c r="T78" i="11"/>
  <c r="T74" i="11"/>
  <c r="T70" i="11"/>
  <c r="T66" i="11"/>
  <c r="T62" i="11"/>
  <c r="T58" i="11"/>
  <c r="T54" i="11"/>
  <c r="T50" i="11"/>
  <c r="T46" i="11"/>
  <c r="T42" i="11"/>
  <c r="T38" i="11"/>
  <c r="W32" i="11"/>
  <c r="C1" i="12"/>
  <c r="C60" i="2" s="1"/>
  <c r="T5" i="18" s="1"/>
  <c r="T35" i="11"/>
  <c r="C1" i="15"/>
  <c r="C63" i="2" s="1"/>
  <c r="W5" i="18" s="1"/>
  <c r="C1" i="5"/>
  <c r="C53" i="2" s="1"/>
  <c r="C1" i="9"/>
  <c r="C57" i="2" s="1"/>
  <c r="Q5" i="18" s="1"/>
  <c r="C1" i="14"/>
  <c r="C62" i="2" s="1"/>
  <c r="V5" i="18" s="1"/>
  <c r="E4" i="12"/>
  <c r="C4" i="15"/>
  <c r="E4" i="14"/>
  <c r="E4" i="5"/>
  <c r="D1" i="7"/>
  <c r="C55" i="2" s="1"/>
  <c r="O5" i="18" s="1"/>
  <c r="C4" i="8"/>
  <c r="C4" i="9"/>
  <c r="C4" i="10"/>
  <c r="C1" i="10"/>
  <c r="C58" i="2" s="1"/>
  <c r="R5" i="18" s="1"/>
  <c r="C4" i="12"/>
  <c r="G9" i="8"/>
  <c r="C1" i="8" s="1"/>
  <c r="C56" i="2" s="1"/>
  <c r="P5" i="18" s="1"/>
  <c r="G51" i="6"/>
  <c r="G20" i="6"/>
  <c r="C1" i="6" s="1"/>
  <c r="C54" i="2" s="1"/>
  <c r="N5" i="18" s="1"/>
  <c r="T33" i="11"/>
  <c r="G15" i="9"/>
  <c r="T32" i="11" l="1"/>
  <c r="M5" i="18"/>
  <c r="E1" i="11"/>
  <c r="C59" i="2" s="1"/>
  <c r="S5" i="18" s="1"/>
  <c r="C51" i="2" l="1"/>
  <c r="L5" i="18" s="1"/>
</calcChain>
</file>

<file path=xl/sharedStrings.xml><?xml version="1.0" encoding="utf-8"?>
<sst xmlns="http://schemas.openxmlformats.org/spreadsheetml/2006/main" count="1289" uniqueCount="1176">
  <si>
    <t>Has the laboratory been licensed (i.e. authorized to operate) by the authorities? If licensing is not required, please indicate “Non applicable”.</t>
  </si>
  <si>
    <t>Does the laboratory have an internal audit programme?</t>
  </si>
  <si>
    <t>If yes, please detail the relevant standards and the names of the certification bodies.</t>
  </si>
  <si>
    <t>If yes or partial, does it cover these topics:</t>
  </si>
  <si>
    <t>Is there a procedure for the storage of primary specimens once analysed?</t>
  </si>
  <si>
    <t>A unique identification number?</t>
  </si>
  <si>
    <t>If yes or partial, are statistical data analysed and used?</t>
  </si>
  <si>
    <t>What are the softwares/applications used in the laboratory:</t>
  </si>
  <si>
    <t>E-mail?</t>
  </si>
  <si>
    <t>Are lists of manufacturers/suppliers and catalogues of reagents available?</t>
  </si>
  <si>
    <t xml:space="preserve">Does the laboratory experience problems with reagent delivery like delays, temperature not adequate, reference error, etc. (1.Never; 2.Sometimes; 3.Regularly; 4.Non applicable)? </t>
  </si>
  <si>
    <t>Is there a responsible staff for consumable and reagent management (inventory, order, etc.)?</t>
  </si>
  <si>
    <t>Are consumables and reagents appropriately stored (temperature, humidity, etc.)?</t>
  </si>
  <si>
    <t>Is defective equipment (waiting for repair or obsolete to be removed) labelled appropriately?</t>
  </si>
  <si>
    <t>Chemistry analyser</t>
  </si>
  <si>
    <t>Haematology automated analyser</t>
  </si>
  <si>
    <t>Haematocrit centrifuge</t>
  </si>
  <si>
    <t>Immunoassays automated analyser</t>
  </si>
  <si>
    <t>Haematology and haemostasis</t>
  </si>
  <si>
    <t>Test type/Name</t>
  </si>
  <si>
    <t>Is equipment adequately maintained?</t>
  </si>
  <si>
    <t>Windows and doors?</t>
  </si>
  <si>
    <t>If applicable, do you have an emergency electric generator or other backup power source?</t>
  </si>
  <si>
    <t>If applicable, is there a negative pressure room?</t>
  </si>
  <si>
    <t>Managers/senior staff (postgraduate degree)</t>
  </si>
  <si>
    <t>Is assistant/medical aide staff missing?</t>
  </si>
  <si>
    <t>Do assistants/medical aides have appropriate qualifications or competences?</t>
  </si>
  <si>
    <t>Is there a professional development programme in place for the staff?</t>
  </si>
  <si>
    <t>Has an animal care manager been designated, in case the laboratory handles animals?</t>
  </si>
  <si>
    <t>Are qualifications, experience and aptitudes relating to biorisk considered as part of the recruitment process?</t>
  </si>
  <si>
    <t>Is an up-to-date biological agent and toxin inventory established and maintained?</t>
  </si>
  <si>
    <t>Is behaviour of personnel safe (e.g. no mouth pipetting, no recaping of needles, no smoking, no food stored in working areas)?</t>
  </si>
  <si>
    <t>Are accident/incident and nonconformities related to biorisk correctly managed (i.e. reported, recorded, investigated, and leading to preventive or corrective actions)?</t>
  </si>
  <si>
    <t>Do planned inspection or audit/s include assessment of the biorisk management system?</t>
  </si>
  <si>
    <t>Has the laboratory defined responsibilities in national preparedness and response to public health emergencies like outbreaks?</t>
  </si>
  <si>
    <t>Score from 0 (no gap) to 5 (high gap) for the points below and please provide comments for the area/s that display the biggest weaknesses (scores 4 and 5)</t>
  </si>
  <si>
    <t>Reagent and consumable quality</t>
  </si>
  <si>
    <t>Reagent and consumable availability and delivery</t>
  </si>
  <si>
    <t>Human Resources</t>
  </si>
  <si>
    <t>Environmental testing (air, soil)</t>
  </si>
  <si>
    <t>Is SOP available for this test?</t>
  </si>
  <si>
    <t>Is equipment appropriate for this test?</t>
  </si>
  <si>
    <t>Reagents/Test kits</t>
  </si>
  <si>
    <t>External Quality Assessment</t>
  </si>
  <si>
    <t>Are EQA results acceptable?</t>
  </si>
  <si>
    <t>Does the laboratory participate in EQA for this test?</t>
  </si>
  <si>
    <t>BSC</t>
  </si>
  <si>
    <t>Uninterruptable Power Supply</t>
  </si>
  <si>
    <t>Biosafety Cabinet</t>
  </si>
  <si>
    <t>Internal Quality Control</t>
  </si>
  <si>
    <t>NGO</t>
  </si>
  <si>
    <t>Non-Governmental Organization</t>
  </si>
  <si>
    <t>Antimicrobial Susceptibility Testing</t>
  </si>
  <si>
    <t>Information Technology</t>
  </si>
  <si>
    <t>If yes, are these manuals available in the language commonly used by the staff?</t>
  </si>
  <si>
    <t>Centrifuge, cooled</t>
  </si>
  <si>
    <t>Centrifuge, simple</t>
  </si>
  <si>
    <t>Fluorimeter</t>
  </si>
  <si>
    <t>Freezer -20°C</t>
  </si>
  <si>
    <t>Freezer -70°C</t>
  </si>
  <si>
    <t>Refrigerator</t>
  </si>
  <si>
    <t>Incubator</t>
  </si>
  <si>
    <t>UV/visible spectrophotometer</t>
  </si>
  <si>
    <t>Colorimeter</t>
  </si>
  <si>
    <t>Turbidimeter</t>
  </si>
  <si>
    <t>Coagulometer</t>
  </si>
  <si>
    <t>Flame photometer</t>
  </si>
  <si>
    <t>Thin Layer Chromatography (with/without scanning device)</t>
  </si>
  <si>
    <t>Beta and gamma (scintillation) counters</t>
  </si>
  <si>
    <t>Atomic Absorption Spectrometer</t>
  </si>
  <si>
    <t>McFarland photometer</t>
  </si>
  <si>
    <t>Media dispenser</t>
  </si>
  <si>
    <t>Oven</t>
  </si>
  <si>
    <t>Basic scale</t>
  </si>
  <si>
    <t>Precision scale</t>
  </si>
  <si>
    <t>Flow cytometer</t>
  </si>
  <si>
    <t>Blood culture automated incubator</t>
  </si>
  <si>
    <t>Automated microbial identification and susceptibility testing systems</t>
  </si>
  <si>
    <t>Are procedures for a safe and secure transport of culture, specimens, samples and other contaminated materials established?</t>
  </si>
  <si>
    <t>Can personnel access prophylactic or emergency treatment in case of exposure to contaminated materials?</t>
  </si>
  <si>
    <t>Semi-automated microbial identification or susceptibility testing systems</t>
  </si>
  <si>
    <t>Autoclave (clean)</t>
  </si>
  <si>
    <t>Autoclave (dirty)</t>
  </si>
  <si>
    <t>Binocular microscope</t>
  </si>
  <si>
    <t>Candle jar</t>
  </si>
  <si>
    <t>Electrophoresis equipment</t>
  </si>
  <si>
    <t>ELISA equipment (Washer/Incubator/Reader)</t>
  </si>
  <si>
    <t>Fluorescence microscope</t>
  </si>
  <si>
    <t>Central/Reference</t>
  </si>
  <si>
    <t>Intermediate</t>
  </si>
  <si>
    <t>Peripheral</t>
  </si>
  <si>
    <t>Indicate relevant disciplines addressed in the laboratory by checking relevant box/es</t>
  </si>
  <si>
    <t>Pulsed Field Gel Electrophoresis</t>
  </si>
  <si>
    <t>Glassware kit</t>
  </si>
  <si>
    <t>High Performance Liquid Chromatography with any detection system</t>
  </si>
  <si>
    <t xml:space="preserve">Is relevant information on costs and turnaround time for test results available to patients? </t>
  </si>
  <si>
    <t>Laboratory safety or security</t>
  </si>
  <si>
    <t>If other, please describe below:</t>
  </si>
  <si>
    <t>Other:</t>
  </si>
  <si>
    <t>Do laboratory technologists have appropriate qualifications or competences?</t>
  </si>
  <si>
    <t>Do managers/senior staff have appropriate qualifications or competences?</t>
  </si>
  <si>
    <t>Do support/administrative staff have appropriate qualifications or competences?</t>
  </si>
  <si>
    <t>Do phlebotomists have appropriate qualifications or competences?</t>
  </si>
  <si>
    <t>Do other staff have appropriate qualifications or competences?</t>
  </si>
  <si>
    <t>Do laboratory representatives participate in hospital/institution board meetings as relevant?</t>
  </si>
  <si>
    <t>Is there an adequate budget assigned for staff education?</t>
  </si>
  <si>
    <t>Is there an adequate budget assigned for equipment purchase/maintenance?</t>
  </si>
  <si>
    <t>Is there an adequate budget assigned for surveillance and/or overall public health activities?</t>
  </si>
  <si>
    <t>If so, are they clearly documented according to a defined format?</t>
  </si>
  <si>
    <t>Are there procedures for the validation and verification of methods and equipment as relevant?</t>
  </si>
  <si>
    <t>Are laboratory procedures reviewed at least annually and any necessary amendments incorporated?</t>
  </si>
  <si>
    <t>Are collection procedures documented and available to relevant personnel?</t>
  </si>
  <si>
    <t>Is there a defined protocol and time period for pipette calibration?</t>
  </si>
  <si>
    <t>Acronyms referred to in this document</t>
  </si>
  <si>
    <t>Affiliated Ministry (if applicable)</t>
  </si>
  <si>
    <t>Estimated population covered by this laboratory</t>
  </si>
  <si>
    <t>Polio, FluNet, INFOSAN, Global Foodborne Infections Network, etc.</t>
  </si>
  <si>
    <t xml:space="preserve">If relevant, what are the days and hours of operation of emergency service?  </t>
  </si>
  <si>
    <t>Do laboratory staff participate in annual laboratory meetings specifically focused on sharing of knowledge and experiences and the opportunity to make improvements?</t>
  </si>
  <si>
    <t>Approved and signed by authorized personnel?</t>
  </si>
  <si>
    <t>Is there an inventory system for consumables and reagents?</t>
  </si>
  <si>
    <t>Are consumables and reagents inspected upon receipt?</t>
  </si>
  <si>
    <t>Are new reagents (new product, new lot, including home-made reagents) validated against old reagents or reference materials before use?</t>
  </si>
  <si>
    <t>Is the consumption rate monitored for consumables and reagents?</t>
  </si>
  <si>
    <t>Is there a system for accurately forecasting needs for consumables and reagents?</t>
  </si>
  <si>
    <t>Name of the equipment?</t>
  </si>
  <si>
    <t>Serial number?</t>
  </si>
  <si>
    <t>Name and contact details of manufacturer (or local supplier)?</t>
  </si>
  <si>
    <t>Date of first use?</t>
  </si>
  <si>
    <t>Location in the laboratory?</t>
  </si>
  <si>
    <t>Maintenance activities?</t>
  </si>
  <si>
    <t>Damage and repairs?</t>
  </si>
  <si>
    <t>Does the laboratory have contracts with external maintenance and repair services?</t>
  </si>
  <si>
    <t>Is calibration of other equipment performed and checked regularly (pH meter, spectrophotometer, etc.)?</t>
  </si>
  <si>
    <t>Are results validated against gold standards after equipment maintenance or repair?</t>
  </si>
  <si>
    <t>Are there user manuals for most of the equipment?</t>
  </si>
  <si>
    <t>Are there sufficient spare parts for quick repairs (lamps, fuses, filters, etc.)?</t>
  </si>
  <si>
    <t>Are procedures available for the disposal of equipment?</t>
  </si>
  <si>
    <t>Biosafety Cabinet class II</t>
  </si>
  <si>
    <t>Biosafety Cabinet class III</t>
  </si>
  <si>
    <t>Lyophilizer</t>
  </si>
  <si>
    <t>Laboratory Assessment Tool</t>
  </si>
  <si>
    <t>Micropipette 1-5ml</t>
  </si>
  <si>
    <t>Micropipette 20 µl</t>
  </si>
  <si>
    <t>Micropipette 200- 1000µl</t>
  </si>
  <si>
    <t>Micropipette 5- 50µl</t>
  </si>
  <si>
    <t>Micropipette 50- 200µl</t>
  </si>
  <si>
    <t>pH meter</t>
  </si>
  <si>
    <t>Plexiglass screen</t>
  </si>
  <si>
    <t>Rotary agitator</t>
  </si>
  <si>
    <t>Water bath</t>
  </si>
  <si>
    <t>i.e. photometer/spectrophotometer, thermal cycler, BSC, or any other equipment that can be damaged by sudden interruptions in electricity</t>
  </si>
  <si>
    <t>Does personnel have access to occupational health services?</t>
  </si>
  <si>
    <t>Is there a formal commissioning process of new facilities?</t>
  </si>
  <si>
    <t>Are equipments and elements of the physical plant that may impact on biorisk identified?</t>
  </si>
  <si>
    <t>Are contingency measures planned in the event of an emergency or unforeseen event (e.g. power failure)?</t>
  </si>
  <si>
    <t>Is the laboratory part of surveillance network/s for endemic communicable diseases (e.g. HIV, parasitic diseases, hepatitis)?</t>
  </si>
  <si>
    <t>Is the laboratory part of surveillance network/s for epidemic-prone diseases (e.g. measles, rotavirus, meningitis)?</t>
  </si>
  <si>
    <t>Is the laboratory part of surveillance network/s for non-communicable diseases (e.g. diabetes, cancer)?</t>
  </si>
  <si>
    <t>Are roles and responsibilities related to biorisk management defined and documented?</t>
  </si>
  <si>
    <t>Are emergency plans available (e.g. in case of explosion, fire, flood, worker exposure, accident or illness, major spillage)?</t>
  </si>
  <si>
    <t>If yes, is there a standardized form/document to report notificable diseases or other events?</t>
  </si>
  <si>
    <t>12.16</t>
  </si>
  <si>
    <t>0; 1; 2; 3; 4; 5</t>
  </si>
  <si>
    <t>Political commitment (national laboratory policies, budget, etc.)</t>
  </si>
  <si>
    <t>IT</t>
  </si>
  <si>
    <t>Monthly numbers (for test/s entered in Module 7)</t>
  </si>
  <si>
    <t>Does the laboratory receive specimens from the field during the investigation of public health events or public health surveys?</t>
  </si>
  <si>
    <t>Does the laboratory give advice on specimen collection and transport practices from the field during the investigation of public health emergencies?</t>
  </si>
  <si>
    <t>Human resources – qualifications and availability of suitable laboratory staff</t>
  </si>
  <si>
    <t>Gas Chromatography with any detection system</t>
  </si>
  <si>
    <t>Gel electrophoresis for nucleic acids and peptides</t>
  </si>
  <si>
    <t>Heated magnetic agitator</t>
  </si>
  <si>
    <t>DNA automated extractor</t>
  </si>
  <si>
    <t>Vortex</t>
  </si>
  <si>
    <t>Water distiller</t>
  </si>
  <si>
    <t>UV light table</t>
  </si>
  <si>
    <t>Disciplines</t>
  </si>
  <si>
    <t>Discipline #</t>
  </si>
  <si>
    <t>Frequency</t>
  </si>
  <si>
    <t>Facilities</t>
  </si>
  <si>
    <t xml:space="preserve">Is the space allocated sufficient to perform the work without compromising the quality and safety of patients and personnel? </t>
  </si>
  <si>
    <t>Are job descriptions defining qualifications and duties available?</t>
  </si>
  <si>
    <t>Is the staff number adequate to undertake the required work?</t>
  </si>
  <si>
    <t>Are qualifications, training and experience of staff recorded?</t>
  </si>
  <si>
    <t>Are written biosafety procedures available?</t>
  </si>
  <si>
    <t>Does the laboratory refer specimens or isolates to reference laboratories for public health purpose (e.g. routine surveillance, outbreak investigation)?</t>
  </si>
  <si>
    <t>Does the laboratory receive specimens or isolates from clinical laboratories for public health purpose (e.g. routine surveillance, outbreak investigation)?</t>
  </si>
  <si>
    <t>Is there an effective separation between adjacent laboratory sections in which there are incompatible activities (e.g. nucleic acid extraction vs amplification)?</t>
  </si>
  <si>
    <t>Are Material Safety Data Sheets available for review in the immediate laboratory area?</t>
  </si>
  <si>
    <t>Has a quality manager been designated?</t>
  </si>
  <si>
    <t>Is a quality manual describing the quality system policy and the quality procedures available?</t>
  </si>
  <si>
    <t>Are procedures in place to record incidents or complaints?</t>
  </si>
  <si>
    <t>Equipment calibration and maintenance</t>
  </si>
  <si>
    <t>Data management</t>
  </si>
  <si>
    <t>Reporting</t>
  </si>
  <si>
    <t>Laboratory organization and management?</t>
  </si>
  <si>
    <t>Pre-examination procedures?</t>
  </si>
  <si>
    <t>Documentation and records?</t>
  </si>
  <si>
    <t>Examination procedures?</t>
  </si>
  <si>
    <t>Post-examination procedures and reporting of results?</t>
  </si>
  <si>
    <t>Personnel and education requirements?</t>
  </si>
  <si>
    <t>Collaboration with referral laboratories?</t>
  </si>
  <si>
    <t>Human resources</t>
  </si>
  <si>
    <t>1- English</t>
  </si>
  <si>
    <t>Gap analysis</t>
  </si>
  <si>
    <t>Personal protective equipment?</t>
  </si>
  <si>
    <t>Disinfection and sterilization?</t>
  </si>
  <si>
    <t>Waste disposal?</t>
  </si>
  <si>
    <t>Access restrictions?</t>
  </si>
  <si>
    <t>Biosafety equipments?</t>
  </si>
  <si>
    <t>Country</t>
  </si>
  <si>
    <t>Region/Province/District</t>
  </si>
  <si>
    <t>Name of the laboratory</t>
  </si>
  <si>
    <t>Address</t>
  </si>
  <si>
    <t>Telephone</t>
  </si>
  <si>
    <t>Fax</t>
  </si>
  <si>
    <t>E-mail</t>
  </si>
  <si>
    <t>Level of laboratory</t>
  </si>
  <si>
    <t>Affiliation/ type of laboratory (several answers possible)</t>
  </si>
  <si>
    <t>Health / Agriculture / Trade, Commerce / Education / Defense / Other?</t>
  </si>
  <si>
    <t>Clinical chemistry</t>
  </si>
  <si>
    <t>Bacteriology (except serology)</t>
  </si>
  <si>
    <t>Virology (except serology)</t>
  </si>
  <si>
    <t>Viral serology</t>
  </si>
  <si>
    <t>Bacterial serology</t>
  </si>
  <si>
    <t>Toxicology</t>
  </si>
  <si>
    <t>Human genetics</t>
  </si>
  <si>
    <t>Is the laboratory equipped with:</t>
  </si>
  <si>
    <t>Telephone?</t>
  </si>
  <si>
    <t>Fax?</t>
  </si>
  <si>
    <t>Computer with Internet access?</t>
  </si>
  <si>
    <t>8.15</t>
  </si>
  <si>
    <t>8.16</t>
  </si>
  <si>
    <t>8.17</t>
  </si>
  <si>
    <t>Is phlebotomist missing?</t>
  </si>
  <si>
    <t>9.18</t>
  </si>
  <si>
    <t>9.19</t>
  </si>
  <si>
    <t>9.20</t>
  </si>
  <si>
    <t>9.21</t>
  </si>
  <si>
    <t>9.22</t>
  </si>
  <si>
    <t>9.23</t>
  </si>
  <si>
    <t>9.24</t>
  </si>
  <si>
    <t>9.25</t>
  </si>
  <si>
    <t>9.26</t>
  </si>
  <si>
    <t>9.27</t>
  </si>
  <si>
    <t>9.28</t>
  </si>
  <si>
    <t>9.29</t>
  </si>
  <si>
    <t>9.30</t>
  </si>
  <si>
    <t>9.31</t>
  </si>
  <si>
    <t>9.32</t>
  </si>
  <si>
    <t>9.33</t>
  </si>
  <si>
    <t>11.4</t>
  </si>
  <si>
    <t>11.9</t>
  </si>
  <si>
    <t>11.17</t>
  </si>
  <si>
    <t>11.18</t>
  </si>
  <si>
    <t>11.19</t>
  </si>
  <si>
    <t>11.20</t>
  </si>
  <si>
    <t>11.21</t>
  </si>
  <si>
    <t>11.22</t>
  </si>
  <si>
    <t>Is a system in place to organize the management of laboratory documents and records?</t>
  </si>
  <si>
    <t>If yes, are the documents:</t>
  </si>
  <si>
    <t>Does the laboratory know the designated reference laboratories?</t>
  </si>
  <si>
    <t>Are specific instructions or guidelines for laboratory investigation of public health events available?</t>
  </si>
  <si>
    <t>Are specimens recorded in a book, worksheet, computer or other comparable system?</t>
  </si>
  <si>
    <t>Inadequate package</t>
  </si>
  <si>
    <t>Inadequate transport media/anticoagulant</t>
  </si>
  <si>
    <t>Inadequate volume</t>
  </si>
  <si>
    <t>Is the date of opening clearly written on the reagents/kits?</t>
  </si>
  <si>
    <t>Equipment</t>
  </si>
  <si>
    <t>Biorisk management</t>
  </si>
  <si>
    <t>Is the equipment maintained in a safe working condition (including electrical safety)?</t>
  </si>
  <si>
    <t>Is a preventive maintenance programme in place?</t>
  </si>
  <si>
    <t>1.</t>
  </si>
  <si>
    <t>1.10</t>
  </si>
  <si>
    <t>Listed?</t>
  </si>
  <si>
    <t>Numbered?</t>
  </si>
  <si>
    <t>Reviewed periodically?</t>
  </si>
  <si>
    <t>2.</t>
  </si>
  <si>
    <t>2.1</t>
  </si>
  <si>
    <t>2.3</t>
  </si>
  <si>
    <t>2.4</t>
  </si>
  <si>
    <t>2.5</t>
  </si>
  <si>
    <t>2.6</t>
  </si>
  <si>
    <t>2.7</t>
  </si>
  <si>
    <t>2.8</t>
  </si>
  <si>
    <t>2.9</t>
  </si>
  <si>
    <t>2.10</t>
  </si>
  <si>
    <t>2.11</t>
  </si>
  <si>
    <t>2.12</t>
  </si>
  <si>
    <t>2.13</t>
  </si>
  <si>
    <t>2.14</t>
  </si>
  <si>
    <t>2.15</t>
  </si>
  <si>
    <t>2.16</t>
  </si>
  <si>
    <t>2.17</t>
  </si>
  <si>
    <t>2.18</t>
  </si>
  <si>
    <t>2.19</t>
  </si>
  <si>
    <t>2.20</t>
  </si>
  <si>
    <t>2.21</t>
  </si>
  <si>
    <t>3.</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</si>
  <si>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</si>
  <si>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</si>
  <si>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</si>
  <si>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</si>
  <si>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</si>
  <si>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</si>
  <si>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</si>
  <si>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</si>
  <si>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</si>
  <si>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</si>
  <si>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</si>
  <si>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</si>
  <si>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</si>
  <si>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</si>
  <si>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</si>
  <si>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</si>
  <si>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</si>
  <si>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</si>
  <si>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</si>
  <si>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</si>
  <si>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</si>
  <si>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</si>
  <si>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</si>
  <si>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</si>
  <si>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</si>
  <si>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</si>
  <si>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</si>
  <si>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</si>
  <si>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</si>
  <si>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</si>
  <si>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Name of the patient?</t>
  </si>
  <si>
    <t>Gender?</t>
  </si>
  <si>
    <t>Date of birth?</t>
  </si>
  <si>
    <t>Examinations requested?</t>
  </si>
  <si>
    <t>Clinical information?</t>
  </si>
  <si>
    <t>Date of collection?</t>
  </si>
  <si>
    <t>Time of collection?</t>
  </si>
  <si>
    <t>The date of receipt?</t>
  </si>
  <si>
    <t>4.</t>
  </si>
  <si>
    <t>4.1</t>
  </si>
  <si>
    <t>4.2</t>
  </si>
  <si>
    <t>4.3</t>
  </si>
  <si>
    <t>4.4</t>
  </si>
  <si>
    <t>4.5</t>
  </si>
  <si>
    <t>Internal communication and structure</t>
  </si>
  <si>
    <t>External communication</t>
  </si>
  <si>
    <t>Licensing/Supervision/Accreditation</t>
  </si>
  <si>
    <t>1.38</t>
  </si>
  <si>
    <t>Has the laboratory undergone an audit or assessment by a third party within the last two years?</t>
  </si>
  <si>
    <t>Does the laboratory receive specimens or isolates from other laboratories?</t>
  </si>
  <si>
    <t xml:space="preserve">Does the laboratory refer specimens or isolates to other laboratories? </t>
  </si>
  <si>
    <t>Procurement</t>
  </si>
  <si>
    <t>5.26</t>
  </si>
  <si>
    <t>Reference number to be entered under "Discipline #" in the answer table below</t>
  </si>
  <si>
    <t>Specimen to be entered under "Specimen type" in the answer table below</t>
  </si>
  <si>
    <t>If yes or partial, are these equipments and elements:</t>
  </si>
  <si>
    <t>Correctly certified or validated, in line with the manufacturer or regulations' requirements?</t>
  </si>
  <si>
    <t>Correctly maintained?</t>
  </si>
  <si>
    <t>If yes or partial for LIS:</t>
  </si>
  <si>
    <t>Are data retrievable within an acceptable timeframe?</t>
  </si>
  <si>
    <t>Can the system be used for data analysis?</t>
  </si>
  <si>
    <t>Laboratory Facility Assessment Questionnaire Report</t>
  </si>
  <si>
    <t xml:space="preserve">All data in this module are automatically retrieved, nothing is to be filled in here except the comment boxes </t>
  </si>
  <si>
    <t>Documents to be collected</t>
  </si>
  <si>
    <t>1; 2; 3; 4</t>
  </si>
  <si>
    <t>If yes or partial, does laboratory staff have access to the Internet?</t>
  </si>
  <si>
    <t>X</t>
  </si>
  <si>
    <t xml:space="preserve">If yes or partial, please describe  </t>
  </si>
  <si>
    <t>If yes or partial, please provide details</t>
  </si>
  <si>
    <t>World Health Organization</t>
  </si>
  <si>
    <t>If yes or partial, are corrective actions implemented and recorded?</t>
  </si>
  <si>
    <t>If yes or partial, please provide the name and reference of these procedures/guidelines:</t>
  </si>
  <si>
    <t>Emergency protocols (e.g. in case of contamination)?</t>
  </si>
  <si>
    <t>Possible answers (unless otherwise advised): 1.Yes; 2.Partial; 3.No; 4.Non applicable</t>
  </si>
  <si>
    <t>Is a standard specimen request form available for those requesting tests?</t>
  </si>
  <si>
    <t>If yes or partial, does it include:</t>
  </si>
  <si>
    <t>If yes or partial, is there:</t>
  </si>
  <si>
    <t>Are specimen portions traceable to the original primary sample (identification number, etc.)?</t>
  </si>
  <si>
    <t>Specimen handling</t>
  </si>
  <si>
    <t>If yes or partial, please describe which specimens to which laboratories in what circumstances:</t>
  </si>
  <si>
    <t>If yes or partial:</t>
  </si>
  <si>
    <t>If yes or partial, does the report form include the following:</t>
  </si>
  <si>
    <t>LIS</t>
  </si>
  <si>
    <t>Laboratory Information System</t>
  </si>
  <si>
    <t>Specimen collection, handling and transport</t>
  </si>
  <si>
    <t>If yes or partial, are there protocols for acceptance/rejection of consumables and reagents?</t>
  </si>
  <si>
    <t>If yes or partial, is each equipment recorded with a paper or electronic equipment form?</t>
  </si>
  <si>
    <t>If yes or partial, does this form include:</t>
  </si>
  <si>
    <t>Does the laboratory have a dedicated person in charge of the equipment (maintenance management, etc.)?</t>
  </si>
  <si>
    <t>Condition (i.e. new, used)?</t>
  </si>
  <si>
    <t>EQA</t>
  </si>
  <si>
    <t>The individual primarily responsible for this equipment?</t>
  </si>
  <si>
    <t>Is it maintained (including calibration if applicable)?</t>
  </si>
  <si>
    <t>Are there appropriate storage areas?</t>
  </si>
  <si>
    <t>If no or partial:</t>
  </si>
  <si>
    <t>6.29</t>
  </si>
  <si>
    <t>Continuous education</t>
  </si>
  <si>
    <t>4.6</t>
  </si>
  <si>
    <t>4.7</t>
  </si>
  <si>
    <t>4.8</t>
  </si>
  <si>
    <t>4.9</t>
  </si>
  <si>
    <t>4.10</t>
  </si>
  <si>
    <t>4.11</t>
  </si>
  <si>
    <t>4.12</t>
  </si>
  <si>
    <t>4.13</t>
  </si>
  <si>
    <t>4.14</t>
  </si>
  <si>
    <t>4.15</t>
  </si>
  <si>
    <t>4.16</t>
  </si>
  <si>
    <t>4.17</t>
  </si>
  <si>
    <t>4.18</t>
  </si>
  <si>
    <t>Name of the laboratory?</t>
  </si>
  <si>
    <t>Patient identification?</t>
  </si>
  <si>
    <t>Requester identification?</t>
  </si>
  <si>
    <t>Examination method?</t>
  </si>
  <si>
    <t>Date of sample collection?</t>
  </si>
  <si>
    <t>Time of sample collection?</t>
  </si>
  <si>
    <t>Sample type?</t>
  </si>
  <si>
    <t>Date of release of report?</t>
  </si>
  <si>
    <t>Time of release of report?</t>
  </si>
  <si>
    <t>Biological reference intervals (where applicable)?</t>
  </si>
  <si>
    <t>Interpretation (where appropriate)?</t>
  </si>
  <si>
    <t>Identification and signature of the person authorizing the release of the report?</t>
  </si>
  <si>
    <t>5.</t>
  </si>
  <si>
    <t>5.1</t>
  </si>
  <si>
    <t>5.2</t>
  </si>
  <si>
    <t>5.3</t>
  </si>
  <si>
    <t>5.4</t>
  </si>
  <si>
    <t>5.7</t>
  </si>
  <si>
    <t>5.8</t>
  </si>
  <si>
    <t>5.9</t>
  </si>
  <si>
    <t>5.10</t>
  </si>
  <si>
    <t>5.11</t>
  </si>
  <si>
    <t>Date of receipt?</t>
  </si>
  <si>
    <t>Lot number?</t>
  </si>
  <si>
    <t>Date the material is placed in service?</t>
  </si>
  <si>
    <t>Expiration date?</t>
  </si>
  <si>
    <t>6.</t>
  </si>
  <si>
    <t>6.1</t>
  </si>
  <si>
    <t>6.2</t>
  </si>
  <si>
    <t>6.3</t>
  </si>
  <si>
    <t>6.4</t>
  </si>
  <si>
    <t>6.5</t>
  </si>
  <si>
    <t>6.6</t>
  </si>
  <si>
    <t>6.7</t>
  </si>
  <si>
    <t>6.8</t>
  </si>
  <si>
    <t>6.9</t>
  </si>
  <si>
    <t>6.10</t>
  </si>
  <si>
    <t>6.17</t>
  </si>
  <si>
    <t>6.18</t>
  </si>
  <si>
    <t>6.19</t>
  </si>
  <si>
    <t>6.20</t>
  </si>
  <si>
    <t>6.21</t>
  </si>
  <si>
    <t>6.22</t>
  </si>
  <si>
    <t>6.23</t>
  </si>
  <si>
    <t>6.24</t>
  </si>
  <si>
    <t>8.</t>
  </si>
  <si>
    <t>8.1</t>
  </si>
  <si>
    <t>8.2</t>
  </si>
  <si>
    <t>8.3</t>
  </si>
  <si>
    <t>8.4</t>
  </si>
  <si>
    <t>8.5</t>
  </si>
  <si>
    <t>8.6</t>
  </si>
  <si>
    <t>8.7</t>
  </si>
  <si>
    <t>8.8</t>
  </si>
  <si>
    <t>8.9</t>
  </si>
  <si>
    <t>8.10</t>
  </si>
  <si>
    <t>8.11</t>
  </si>
  <si>
    <t>9.</t>
  </si>
  <si>
    <t>Is technical staff missing?</t>
  </si>
  <si>
    <t>9.1</t>
  </si>
  <si>
    <t>9.2</t>
  </si>
  <si>
    <t>9.3</t>
  </si>
  <si>
    <t>9.4</t>
  </si>
  <si>
    <t>9.5</t>
  </si>
  <si>
    <t>9.6</t>
  </si>
  <si>
    <t>9.7</t>
  </si>
  <si>
    <t>9.8</t>
  </si>
  <si>
    <t>9.9</t>
  </si>
  <si>
    <t>9.10</t>
  </si>
  <si>
    <t>9.11</t>
  </si>
  <si>
    <t>10.</t>
  </si>
  <si>
    <t>10.1</t>
  </si>
  <si>
    <t>10.2</t>
  </si>
  <si>
    <t>10.3</t>
  </si>
  <si>
    <t>12.</t>
  </si>
  <si>
    <t>12.1</t>
  </si>
  <si>
    <t>12.2</t>
  </si>
  <si>
    <t>12.3</t>
  </si>
  <si>
    <t>12.4</t>
  </si>
  <si>
    <t>12.5</t>
  </si>
  <si>
    <t>12.6</t>
  </si>
  <si>
    <t>12.7</t>
  </si>
  <si>
    <t>12.8</t>
  </si>
  <si>
    <t>12.9</t>
  </si>
  <si>
    <t>12.10</t>
  </si>
  <si>
    <t>12.11</t>
  </si>
  <si>
    <t>12.12</t>
  </si>
  <si>
    <t>12.13</t>
  </si>
  <si>
    <t>12.14</t>
  </si>
  <si>
    <t>12.15</t>
  </si>
  <si>
    <t>11.</t>
  </si>
  <si>
    <t>11.1</t>
  </si>
  <si>
    <t>11.2</t>
  </si>
  <si>
    <t>11.3</t>
  </si>
  <si>
    <t>11.5</t>
  </si>
  <si>
    <t>11.6</t>
  </si>
  <si>
    <t>11.7</t>
  </si>
  <si>
    <t>11.8</t>
  </si>
  <si>
    <t>11.10</t>
  </si>
  <si>
    <t>11.11</t>
  </si>
  <si>
    <t>11.12</t>
  </si>
  <si>
    <t>11.13</t>
  </si>
  <si>
    <t>11.14</t>
  </si>
  <si>
    <t>11.15</t>
  </si>
  <si>
    <t>11.16</t>
  </si>
  <si>
    <t>7.</t>
  </si>
  <si>
    <t>#</t>
  </si>
  <si>
    <t>7.1</t>
  </si>
  <si>
    <t>7.2</t>
  </si>
  <si>
    <t>7.3</t>
  </si>
  <si>
    <t>7.4</t>
  </si>
  <si>
    <t>7.5</t>
  </si>
  <si>
    <t>7.6</t>
  </si>
  <si>
    <t>7.7</t>
  </si>
  <si>
    <t>7.8</t>
  </si>
  <si>
    <t>7.9</t>
  </si>
  <si>
    <t>7.10</t>
  </si>
  <si>
    <t>7.11</t>
  </si>
  <si>
    <t>7.12</t>
  </si>
  <si>
    <t>7.13</t>
  </si>
  <si>
    <t>7.14</t>
  </si>
  <si>
    <t>7.15</t>
  </si>
  <si>
    <t>7.16</t>
  </si>
  <si>
    <t>7.17</t>
  </si>
  <si>
    <t>7.18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</si>
  <si>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</si>
  <si>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</si>
  <si>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</si>
  <si>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</si>
  <si>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</si>
  <si>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</si>
  <si>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</si>
  <si>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</si>
  <si>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</si>
  <si>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</si>
  <si>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</si>
  <si>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</si>
  <si>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</si>
  <si>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</si>
  <si>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</si>
  <si>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</si>
  <si>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</si>
  <si>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</si>
  <si>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</si>
  <si>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</si>
  <si>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</si>
  <si>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</si>
  <si>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</si>
  <si>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</si>
  <si>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</si>
  <si>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</si>
  <si>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</si>
  <si>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</si>
  <si>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</si>
  <si>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</si>
  <si>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</si>
  <si>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</si>
  <si>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</si>
  <si>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</si>
  <si>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Are appropriate security measures in place to minimize potential unappopriate removal or release of biological agents (e.g. theft, earthquake, flood)?</t>
  </si>
  <si>
    <t>Is there mechanism/s to ensure that personnel is competent (e.g. successful completion of training, ability to perform tasks under supervision)?</t>
  </si>
  <si>
    <t>What is the general condition of laboratory building and infrastructure? For the following questions, choose one of the following answers: 1.Good; 2.Medium; 3.Bad; 4.Non applicable</t>
  </si>
  <si>
    <t>Does the laboratory face electricity interruption (1.Never; 2.Sometimes; 3.Regularly; 4.Non applicable)?</t>
  </si>
  <si>
    <t>Does the laboratory face water shortages (1.Never; 2.Sometimes; 3.Regularly; 4.Non applicable)?</t>
  </si>
  <si>
    <t>Is key/sensitive equipment protected by a UPS (Uninterruptable Power Supply)?</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</si>
  <si>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</si>
  <si>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</si>
  <si>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</si>
  <si>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</si>
  <si>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</si>
  <si>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</si>
  <si>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</si>
  <si>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</si>
  <si>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</si>
  <si>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</si>
  <si>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</si>
  <si>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</si>
  <si>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</si>
  <si>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</si>
  <si>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</si>
  <si>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</si>
  <si>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</si>
  <si>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</si>
  <si>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</si>
  <si>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</si>
  <si>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</si>
  <si>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</si>
  <si>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</si>
  <si>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</si>
  <si>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</si>
  <si>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</si>
  <si>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</si>
  <si>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</si>
  <si>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</si>
  <si>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</si>
  <si>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</si>
  <si>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</si>
  <si>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</si>
  <si>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</si>
  <si>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</si>
  <si>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</si>
  <si>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</si>
  <si>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</si>
  <si>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</si>
  <si>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</si>
  <si>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</si>
  <si>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</si>
  <si>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</si>
  <si>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</si>
  <si>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</si>
  <si>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</si>
  <si>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</si>
  <si>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</si>
  <si>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</si>
  <si>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</si>
  <si>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</si>
  <si>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</si>
  <si>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</si>
  <si>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</si>
  <si>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</si>
  <si>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</si>
  <si>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</si>
  <si>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</si>
  <si>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</si>
  <si>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</si>
  <si>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</si>
  <si>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</si>
  <si>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</si>
  <si>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</si>
  <si>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</si>
  <si>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</si>
  <si>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</si>
  <si>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</si>
  <si>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</si>
  <si>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</si>
  <si>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</si>
  <si>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</si>
  <si>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</si>
  <si>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</si>
  <si>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</si>
  <si>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</si>
  <si>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</si>
  <si>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</si>
  <si>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</si>
  <si>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</si>
  <si>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</si>
  <si>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</si>
  <si>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</si>
  <si>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</si>
  <si>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</si>
  <si>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</si>
  <si>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</si>
  <si>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</si>
  <si>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</si>
  <si>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</si>
  <si>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</si>
  <si>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</si>
  <si>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</si>
  <si>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</si>
  <si>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</si>
  <si>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</si>
  <si>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</si>
  <si>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</si>
  <si>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</si>
  <si>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</si>
  <si>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</si>
  <si>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</si>
  <si>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</si>
  <si>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</si>
  <si>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</si>
  <si>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</si>
  <si>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</si>
  <si>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</si>
  <si>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</si>
  <si>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</si>
  <si>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</si>
  <si>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</si>
  <si>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</si>
  <si>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</si>
  <si>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</si>
  <si>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</si>
  <si>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</si>
  <si>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</si>
  <si>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</si>
  <si>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</si>
  <si>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</si>
  <si>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</si>
  <si>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</si>
  <si>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</si>
  <si>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</si>
  <si>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</si>
  <si>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</si>
  <si>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</si>
  <si>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</si>
  <si>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</si>
  <si>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</si>
  <si>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</si>
  <si>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Organization and management</t>
  </si>
  <si>
    <t>Budget</t>
  </si>
  <si>
    <t>Does the laboratory send aggregated data on a weekly or monthly basis to reference laboratory(ies)?</t>
  </si>
  <si>
    <t>Specimens</t>
  </si>
  <si>
    <t>Type of specimen?</t>
  </si>
  <si>
    <t>Are there any criteria for acceptance or rejection of primary specimens (including potential caution if non-conforming specimens are accepted)?</t>
  </si>
  <si>
    <t>Are primary specimens adequately stored if not immediately examined?</t>
  </si>
  <si>
    <t>Computer for office work</t>
  </si>
  <si>
    <t>Printer for office work</t>
  </si>
  <si>
    <t>Bunsen burner + gas bottle</t>
  </si>
  <si>
    <t>Computer for laboratory work</t>
  </si>
  <si>
    <t>Printer for laboratory work</t>
  </si>
  <si>
    <t>Manipulation box (chemical hood)</t>
  </si>
  <si>
    <t xml:space="preserve">SOPs  </t>
  </si>
  <si>
    <t>Is the SOP adequate/up-to-date?</t>
  </si>
  <si>
    <t>Quality Control</t>
  </si>
  <si>
    <t>Are IQC results acceptable?</t>
  </si>
  <si>
    <t>Are IQC specimens included when performing this test?</t>
  </si>
  <si>
    <t>Staff number</t>
  </si>
  <si>
    <t>Infrastructure</t>
  </si>
  <si>
    <t>Work conditions</t>
  </si>
  <si>
    <t>Is it registered?</t>
  </si>
  <si>
    <t>Is it certified?</t>
  </si>
  <si>
    <t>Are corrective actions implemented if IQC results are not acceptable?</t>
  </si>
  <si>
    <t>Are corrective actions implemented if EQA results are not acceptable?</t>
  </si>
  <si>
    <t xml:space="preserve">Public health functions </t>
  </si>
  <si>
    <t xml:space="preserve">Specimen collection standardization and quality </t>
  </si>
  <si>
    <t xml:space="preserve">Biosafety  </t>
  </si>
  <si>
    <t>Word processor?</t>
  </si>
  <si>
    <t>Spreadsheet processor?</t>
  </si>
  <si>
    <t>Presentation software?</t>
  </si>
  <si>
    <t>Database software?</t>
  </si>
  <si>
    <t>Internet browsing?</t>
  </si>
  <si>
    <t>Quality procedures</t>
  </si>
  <si>
    <t>Are changes in procedures tracked?</t>
  </si>
  <si>
    <t>Are procedures readily available to staff, as relevant?</t>
  </si>
  <si>
    <t>Are all procedures related to relationship with other relevant institutes and organizations documented?</t>
  </si>
  <si>
    <t>Are confidentiality protected and access limited, as appropriate?</t>
  </si>
  <si>
    <t>Dry ice machine</t>
  </si>
  <si>
    <t>Thermal cycler (Thermocycler, PCR Machine or DNA Amplifier), Real Time</t>
  </si>
  <si>
    <t>Thermal cycler (Thermocycler, PCR Machine or DNA Amplifier), Conventional</t>
  </si>
  <si>
    <t>Specimen referral / transport</t>
  </si>
  <si>
    <t>IT and Laboratory Information System (LIS)</t>
  </si>
  <si>
    <t>LIS?</t>
  </si>
  <si>
    <t>If sometimes or regularly, is quality control performed on these expired reagents?</t>
  </si>
  <si>
    <t>If sometimes or regularly, does quality control testing demonstrate that the quality of reagents is still acceptable?</t>
  </si>
  <si>
    <t>Cerebrospinal Fluid</t>
  </si>
  <si>
    <t>Surveillance and response</t>
  </si>
  <si>
    <t>Does the laboratory have a stock of emergency laboratory sampling kits (personal protective equipment, sample collection material, transport media)?</t>
  </si>
  <si>
    <t>If applicable, is information provided to clinicians about AST patterns?</t>
  </si>
  <si>
    <t>If applicable, is information provided to epidemiologists about AST patterns?</t>
  </si>
  <si>
    <t>4.28</t>
  </si>
  <si>
    <t>4.29</t>
  </si>
  <si>
    <t>4.30</t>
  </si>
  <si>
    <t>1.11</t>
  </si>
  <si>
    <t>1.12</t>
  </si>
  <si>
    <t>1.13</t>
  </si>
  <si>
    <t>1.14</t>
  </si>
  <si>
    <t>1.15</t>
  </si>
  <si>
    <t>1.17</t>
  </si>
  <si>
    <t>1.18</t>
  </si>
  <si>
    <t>1.19</t>
  </si>
  <si>
    <t>1.21</t>
  </si>
  <si>
    <t>1.22</t>
  </si>
  <si>
    <t>1.23</t>
  </si>
  <si>
    <t>1.24</t>
  </si>
  <si>
    <t>1.25</t>
  </si>
  <si>
    <t>1.26</t>
  </si>
  <si>
    <t>1.27</t>
  </si>
  <si>
    <t>1.28</t>
  </si>
  <si>
    <t>1.29</t>
  </si>
  <si>
    <t>2.22</t>
  </si>
  <si>
    <t>2.23</t>
  </si>
  <si>
    <t>2.24</t>
  </si>
  <si>
    <t>2.25</t>
  </si>
  <si>
    <t>2.26</t>
  </si>
  <si>
    <t>2.27</t>
  </si>
  <si>
    <t>2.28</t>
  </si>
  <si>
    <t>2.29</t>
  </si>
  <si>
    <t>2.30</t>
  </si>
  <si>
    <t>2.31</t>
  </si>
  <si>
    <t>2.32</t>
  </si>
  <si>
    <t>2.33</t>
  </si>
  <si>
    <t>2.34</t>
  </si>
  <si>
    <t>2.35</t>
  </si>
  <si>
    <t>2.36</t>
  </si>
  <si>
    <t>2.37</t>
  </si>
  <si>
    <t>2.38</t>
  </si>
  <si>
    <t>2.39</t>
  </si>
  <si>
    <t>Photographic equipment</t>
  </si>
  <si>
    <t>Slide dryer</t>
  </si>
  <si>
    <t>Washing machine for glassware</t>
  </si>
  <si>
    <t>8.12</t>
  </si>
  <si>
    <t>8.13</t>
  </si>
  <si>
    <t>8.14</t>
  </si>
  <si>
    <t xml:space="preserve"> </t>
  </si>
  <si>
    <t>Qualifications</t>
  </si>
  <si>
    <t>If yes, please specify:</t>
  </si>
  <si>
    <t>9.12</t>
  </si>
  <si>
    <t>9.13</t>
  </si>
  <si>
    <t>9.14</t>
  </si>
  <si>
    <t>9.15</t>
  </si>
  <si>
    <t>9.16</t>
  </si>
  <si>
    <t>9.17</t>
  </si>
  <si>
    <t>Enter all relevant tests performed in the laboratory (one test/line) and provide requested details for each test</t>
  </si>
  <si>
    <t>Score per test</t>
  </si>
  <si>
    <t>Automatic calculation, not to be filled in here</t>
  </si>
  <si>
    <t xml:space="preserve">Are lines of authority and responsibility clearly defined for all laboratory staff? </t>
  </si>
  <si>
    <t>Blood</t>
  </si>
  <si>
    <t>Specimen type</t>
  </si>
  <si>
    <t>Stool</t>
  </si>
  <si>
    <t>Urine</t>
  </si>
  <si>
    <t>CSF</t>
  </si>
  <si>
    <t>Sputum</t>
  </si>
  <si>
    <t>Lymph nodes</t>
  </si>
  <si>
    <t>Bone marrow</t>
  </si>
  <si>
    <t>Pus</t>
  </si>
  <si>
    <t>Pharyngeal/nasopharyngeal swab</t>
  </si>
  <si>
    <t>Other</t>
  </si>
  <si>
    <t>Urethral/vaginal swab</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</si>
  <si>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</si>
  <si>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</si>
  <si>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</si>
  <si>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</si>
  <si>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</si>
  <si>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</si>
  <si>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</si>
  <si>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</si>
  <si>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</si>
  <si>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</si>
  <si>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</si>
  <si>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</si>
  <si>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</si>
  <si>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</si>
  <si>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</si>
  <si>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</si>
  <si>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</si>
  <si>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</si>
  <si>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</si>
  <si>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</si>
  <si>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</si>
  <si>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</si>
  <si>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</si>
  <si>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</si>
  <si>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</si>
  <si>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</si>
  <si>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</si>
  <si>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</si>
  <si>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</si>
  <si>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</si>
  <si>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</si>
  <si>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</si>
  <si>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</si>
  <si>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</si>
  <si>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</si>
  <si>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</si>
  <si>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</si>
  <si>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</si>
  <si>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</si>
  <si>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</si>
  <si>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</si>
  <si>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</si>
  <si>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</si>
  <si>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</si>
  <si>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</si>
  <si>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</si>
  <si>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</si>
  <si>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</si>
  <si>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</si>
  <si>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</si>
  <si>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TB</t>
  </si>
  <si>
    <t>Tuberculosis</t>
  </si>
  <si>
    <t>HIV</t>
  </si>
  <si>
    <t>Human Immunodeficiency Virus</t>
  </si>
  <si>
    <t>Is there a library accessible by all staff in the laboratory?</t>
  </si>
  <si>
    <t>AST</t>
  </si>
  <si>
    <t>WHO</t>
  </si>
  <si>
    <t>CO2 incubator</t>
  </si>
  <si>
    <t>CO2</t>
  </si>
  <si>
    <t>DNA</t>
  </si>
  <si>
    <t>ELISA</t>
  </si>
  <si>
    <t>PCR</t>
  </si>
  <si>
    <t>UV</t>
  </si>
  <si>
    <t>IQC</t>
  </si>
  <si>
    <t>Biosafety Cabinet (BSC) class I</t>
  </si>
  <si>
    <t>Is reporting to public health authorities established and implemented?</t>
  </si>
  <si>
    <t>3.31</t>
  </si>
  <si>
    <t>3.32</t>
  </si>
  <si>
    <t>3.33</t>
  </si>
  <si>
    <t>3.34</t>
  </si>
  <si>
    <t>3.35</t>
  </si>
  <si>
    <t>3.36</t>
  </si>
  <si>
    <t>3.37</t>
  </si>
  <si>
    <t>3.38</t>
  </si>
  <si>
    <t>3.39</t>
  </si>
  <si>
    <t>3.40</t>
  </si>
  <si>
    <t>3.41</t>
  </si>
  <si>
    <t>3.42</t>
  </si>
  <si>
    <t>3.43</t>
  </si>
  <si>
    <t>3.44</t>
  </si>
  <si>
    <t>3.45</t>
  </si>
  <si>
    <t>3.46</t>
  </si>
  <si>
    <t>4.19</t>
  </si>
  <si>
    <t>4.20</t>
  </si>
  <si>
    <t>4.21</t>
  </si>
  <si>
    <t>4.22</t>
  </si>
  <si>
    <t>4.23</t>
  </si>
  <si>
    <t>4.24</t>
  </si>
  <si>
    <t>4.25</t>
  </si>
  <si>
    <t>4.26</t>
  </si>
  <si>
    <t>4.27</t>
  </si>
  <si>
    <t>5.12</t>
  </si>
  <si>
    <t>5.13</t>
  </si>
  <si>
    <t>5.14</t>
  </si>
  <si>
    <t>5.15</t>
  </si>
  <si>
    <t>5.16</t>
  </si>
  <si>
    <t>5.17</t>
  </si>
  <si>
    <t>5.18</t>
  </si>
  <si>
    <t>5.19</t>
  </si>
  <si>
    <t>5.20</t>
  </si>
  <si>
    <t>5.21</t>
  </si>
  <si>
    <t>5.22</t>
  </si>
  <si>
    <t>5.23</t>
  </si>
  <si>
    <t>5.24</t>
  </si>
  <si>
    <t>5.25</t>
  </si>
  <si>
    <t>6.11</t>
  </si>
  <si>
    <t>6.12</t>
  </si>
  <si>
    <t>6.13</t>
  </si>
  <si>
    <t>6.14</t>
  </si>
  <si>
    <t>6.15</t>
  </si>
  <si>
    <t>6.16</t>
  </si>
  <si>
    <t>6.25</t>
  </si>
  <si>
    <t>6.26</t>
  </si>
  <si>
    <t>6.27</t>
  </si>
  <si>
    <t>6.28</t>
  </si>
  <si>
    <t>Does the laboratory send aggregated data on a weekly or monthly basis to public health authorities?</t>
  </si>
  <si>
    <t>Laboratory organization, service delivery structure</t>
  </si>
  <si>
    <t>UPS</t>
  </si>
  <si>
    <t>Average number of tests performed monthly</t>
  </si>
  <si>
    <t>International Organization for Standardization</t>
  </si>
  <si>
    <t>ISO</t>
  </si>
  <si>
    <t>Vacuum pump</t>
  </si>
  <si>
    <t>Are adequate reagents for this test available?</t>
  </si>
  <si>
    <t>Date of the assessment (DD/MM/YYYY)</t>
  </si>
  <si>
    <t>Polymerase Chain Reaction</t>
  </si>
  <si>
    <t>Deoxyribonucleic acid</t>
  </si>
  <si>
    <t>Carbon Dioxide</t>
  </si>
  <si>
    <t>Ultraviolet</t>
  </si>
  <si>
    <t>Enzyme-linked immunosorbent assay</t>
  </si>
  <si>
    <t>Export</t>
  </si>
  <si>
    <t>Cytobacteriological examination of urine</t>
  </si>
  <si>
    <t>Microscopy, Gram, Culture</t>
  </si>
  <si>
    <t>Affiliation/ type of laboratory</t>
  </si>
  <si>
    <t>General comments on the assessment</t>
  </si>
  <si>
    <t>Conclusions and recommendations</t>
  </si>
  <si>
    <t>Insert photographs below</t>
  </si>
  <si>
    <t>All rights reserved.</t>
  </si>
  <si>
    <t>Documents</t>
  </si>
  <si>
    <t>Are the reagents in-date?</t>
  </si>
  <si>
    <t>Laboratory testing performance</t>
  </si>
  <si>
    <t>Staff</t>
  </si>
  <si>
    <t>Is staff competent to perform the test?</t>
  </si>
  <si>
    <t>Does the laboratory experience problems with specimens from outside the facility due to (1.Never; 2.Sometimes; 3.Regularly; 4.Non applicable):</t>
  </si>
  <si>
    <t>Does the laboratory experience problems with collecting specimens inside the facility due to (1.Never; 2.Sometimes; 3.Regularly; 4.Non applicable):</t>
  </si>
  <si>
    <t>Is/are the person/s in charge of shipments trained for the transport of infectious substances?</t>
  </si>
  <si>
    <t xml:space="preserve">Are disposable supplies (e.g. tips, plastic pipettes, gloves) reused (1.Never; 2.Sometimes; 3.Regularly; 4.Non applicable)? </t>
  </si>
  <si>
    <t xml:space="preserve">Are expired reagents used (1.Never; 2.Sometimes; 3.Regularly; 4.Non applicable)? </t>
  </si>
  <si>
    <t>Does the staff have appropriate qualifications or competences to perform laboratory work?</t>
  </si>
  <si>
    <t>Patient identification number (if applicable)?</t>
  </si>
  <si>
    <t>Data and information management</t>
  </si>
  <si>
    <t>Test results and reports</t>
  </si>
  <si>
    <t>Results reported in International System of Units (where applicable)?</t>
  </si>
  <si>
    <t>Are there designated rooms for specialized testing (TB, brucellosis, etc.)?</t>
  </si>
  <si>
    <t>What are the days and hours of operation of routine service?</t>
  </si>
  <si>
    <t>If applicable, do you organize customer surveys at least once a year?</t>
  </si>
  <si>
    <t>Are written reports or minutes of these meetings produced?</t>
  </si>
  <si>
    <t>Is there timely notification to patients when delay is anticipated due to machine breakdown, etc.?</t>
  </si>
  <si>
    <t>Service hours</t>
  </si>
  <si>
    <t>1.20</t>
  </si>
  <si>
    <t>Document control</t>
  </si>
  <si>
    <t>Archived according to national or international guidelines?</t>
  </si>
  <si>
    <t>Does the laboratory have an archive system?</t>
  </si>
  <si>
    <t>Are the archived documents retrievable?</t>
  </si>
  <si>
    <t>The designations employed and the presentation of the material in this publication do not imply the expression of any opinion whatsoever on the part of the World Health Organization concerning the legal status of any country, territory, city or area or of its authorities, or concerning the delimitation of its frontiers or boundaries. Dotted lines on maps represent approximate border lines for which there may not yet be full agreement.
The mention of specific companies or of certain manufacturers’ products does not imply that they are endorsed or recommended by the World Health Organization in preference to others of a similar nature that are not mentioned. Errors and omissions excepted, the names of proprietary products are distinguished by initial capital letters.
All reasonable precautions have been taken by the World Health Organization to verify the information contained in this publication.  However, the published material is being distributed without warranty of any kind, either expressed or implied.  The responsibility for the interpretation and use of the material lies with the reader.  In no event shall the World Health Organization be liable for damages arising from its use.</t>
  </si>
  <si>
    <t>Automatic pipette (other than micropipettes)</t>
  </si>
  <si>
    <t>Walls, floors and roofs?</t>
  </si>
  <si>
    <t>Benches?</t>
  </si>
  <si>
    <t>Heating / air conditioner / ventilation?</t>
  </si>
  <si>
    <t>Lighting?</t>
  </si>
  <si>
    <t>Describe participation in international programmes/networks (if applicable)</t>
  </si>
  <si>
    <t>1.16</t>
  </si>
  <si>
    <t>1.30</t>
  </si>
  <si>
    <t>1.31</t>
  </si>
  <si>
    <t>1.32</t>
  </si>
  <si>
    <t>1.33</t>
  </si>
  <si>
    <t>1.34</t>
  </si>
  <si>
    <t>1.35</t>
  </si>
  <si>
    <t>1.36</t>
  </si>
  <si>
    <t>1.37</t>
  </si>
  <si>
    <t>2.40</t>
  </si>
  <si>
    <t>2.41</t>
  </si>
  <si>
    <t>2.42</t>
  </si>
  <si>
    <t>2.43</t>
  </si>
  <si>
    <t>2.44</t>
  </si>
  <si>
    <t>2.45</t>
  </si>
  <si>
    <t>For how long are the archived documents kept?</t>
  </si>
  <si>
    <t>Management of nonconformities?</t>
  </si>
  <si>
    <t>Equipment?</t>
  </si>
  <si>
    <t>Consumables and reagents?</t>
  </si>
  <si>
    <t>Reference materials?</t>
  </si>
  <si>
    <t>Internal quality control procedures?</t>
  </si>
  <si>
    <t>External quality assessment procedures?</t>
  </si>
  <si>
    <t>Safety and facilities?</t>
  </si>
  <si>
    <t>2-  Language 2</t>
  </si>
  <si>
    <t>3-  Language 3</t>
  </si>
  <si>
    <t>Transfusion medicine</t>
  </si>
  <si>
    <t>Food testing (microbiology)</t>
  </si>
  <si>
    <t>Food testing (chemicals and others)</t>
  </si>
  <si>
    <t>Water testing</t>
  </si>
  <si>
    <t>Annex 2: Laboratory Assessment Tool / Facility Questionnaire</t>
  </si>
  <si>
    <t>Is the purchase of consumables and reagents recorded?</t>
  </si>
  <si>
    <t xml:space="preserve">Consumables and reagents </t>
  </si>
  <si>
    <t>Are the results reviewed and authorized before the results are released?</t>
  </si>
  <si>
    <t>Are results reported and recorded in a standardized format?</t>
  </si>
  <si>
    <t>Data analysis and statistics</t>
  </si>
  <si>
    <t>Are periodic summary activity reports prepared?</t>
  </si>
  <si>
    <t>Are all original observations/results of the laboratory recorded in a worksheet or electronic database?</t>
  </si>
  <si>
    <t>Can the laboratory provide basic statistical data (e.g. number of tests ordered, aggregated qualitative/quantitative data, etc.)?</t>
  </si>
  <si>
    <t>Are reported data (copies) retained as long as medically relevant or required by the legislation?</t>
  </si>
  <si>
    <t>Data security - Confidentiality</t>
  </si>
  <si>
    <t>Is there an immediate notification of physicians when results are critical for patient care?</t>
  </si>
  <si>
    <t>Please indicate the source of funds (proper funds, relevant ministry, NGO, specific networks, etc.)</t>
  </si>
  <si>
    <t>Is there an immediate notification of relevant ministry/surveillance network when results are critical?</t>
  </si>
  <si>
    <t>Name of the assessor/s</t>
  </si>
  <si>
    <t>Contact details of the assessor/s</t>
  </si>
  <si>
    <t>Name of the responding person/s</t>
  </si>
  <si>
    <t>Qualification and contact details of the responding person/s</t>
  </si>
  <si>
    <t>Number of:</t>
  </si>
  <si>
    <t>Laboratory technologists or technicians (performing tests)</t>
  </si>
  <si>
    <t>Laboratory assistants/medical aides (not doing tests)</t>
  </si>
  <si>
    <t>Support/administrative staff</t>
  </si>
  <si>
    <t>Phlebotomists</t>
  </si>
  <si>
    <t>Other staff</t>
  </si>
  <si>
    <t>Specimen collection</t>
  </si>
  <si>
    <t>The time of receipt?</t>
  </si>
  <si>
    <t>Identification of the prescriber?</t>
  </si>
  <si>
    <t>Incorrect specimen identification</t>
  </si>
  <si>
    <t>Is he/she trained for local or national regulations or recommendations?</t>
  </si>
  <si>
    <t>Specimen identification number (if applicable)?</t>
  </si>
  <si>
    <t>Inadequate transportation temperature</t>
  </si>
  <si>
    <t>No request form</t>
  </si>
  <si>
    <t>Incomplete request form</t>
  </si>
  <si>
    <t>Incorrect patient identification</t>
  </si>
  <si>
    <t>Delay in receipt</t>
  </si>
  <si>
    <t>Lack of proper collection materials</t>
  </si>
  <si>
    <t>Inadequate container</t>
  </si>
  <si>
    <t>Are specimens stored for a specific time under appropriate conditions to enable further testing?</t>
  </si>
  <si>
    <t>Does the laboratory have appropriate packaging for referring specimens (triple package if air transport, or any package in conformity with local regulations or recommendations)?</t>
  </si>
  <si>
    <t>Quality?</t>
  </si>
  <si>
    <t>Appropriate storage?</t>
  </si>
  <si>
    <t>Quantity?</t>
  </si>
  <si>
    <t>Supplier?</t>
  </si>
  <si>
    <t>Expired reagents</t>
  </si>
  <si>
    <t>Inventory and storage</t>
  </si>
  <si>
    <t>Use</t>
  </si>
  <si>
    <t>If applicable, are the consumables and reagents ordered in the list of registered supplies at national level?</t>
  </si>
  <si>
    <t>Expected shelf life?</t>
  </si>
  <si>
    <t>Do only authorized personnels use the equipment?</t>
  </si>
  <si>
    <t>Mass Spectrometry (with or without Liquid Chromatography)</t>
  </si>
  <si>
    <t>Equipment inventory</t>
  </si>
  <si>
    <t>Equipment maintenance, calibration and monitoring</t>
  </si>
  <si>
    <t>Is there an equipment inventory?</t>
  </si>
  <si>
    <t>Are data from equipment maintenance recorded and used?</t>
  </si>
  <si>
    <t>Veterinary testing</t>
  </si>
  <si>
    <t>Is sample collection carried out in room(s) separated from the laboratory examination room(s)?</t>
  </si>
  <si>
    <t>Comments</t>
  </si>
  <si>
    <t>Total number of persons working in the laboratory</t>
  </si>
  <si>
    <t>For other staff, please specify:</t>
  </si>
  <si>
    <t>Is trained manager/senior staff missing?</t>
  </si>
  <si>
    <t>Is support/administrative staff missing?</t>
  </si>
  <si>
    <t>Is other staff missing?</t>
  </si>
  <si>
    <t>Please list the educational activities in the last two years</t>
  </si>
  <si>
    <t>Is continuing education (training, workshop, conference, etc.) provided to staff members?</t>
  </si>
  <si>
    <t>Is "in-house" education (on-site training, journal club, etc.) provided to staff members?</t>
  </si>
  <si>
    <t>Is the staff duly trained and authorized before first using equipment?</t>
  </si>
  <si>
    <t>For other, please specify:</t>
  </si>
  <si>
    <t>Are work areas clean and well maintained?</t>
  </si>
  <si>
    <t>Is a list of notifiable diseases the laboratory must report available?</t>
  </si>
  <si>
    <t>HR</t>
  </si>
  <si>
    <t>Parasitology</t>
  </si>
  <si>
    <t>Mycology</t>
  </si>
  <si>
    <t>Histopathology</t>
  </si>
  <si>
    <t>Cytology</t>
  </si>
  <si>
    <t>Is the budget for staff salaries adequate for the need?</t>
  </si>
  <si>
    <t>Does the laboratory have procedures that were developed in-house?</t>
  </si>
  <si>
    <t>Do these include minimum patient identification details?</t>
  </si>
  <si>
    <t>Monthly test numbers for relevant tests</t>
  </si>
  <si>
    <t>Are copies of any reports on reviews by a third party available to the laboratory?</t>
  </si>
  <si>
    <t>Are recommendations from third party reviews implemented where relevant?</t>
  </si>
  <si>
    <t>Does the laboratory hold any form of certification (ISO 9001, other)?</t>
  </si>
  <si>
    <t>Does the laboratory hold any form of accreditation (ISO 17025, ISO 15189, WHO polio or measles, etc.)?</t>
  </si>
  <si>
    <t>If yes, please details the relevant standards and the names of the accreditation bodies.</t>
  </si>
  <si>
    <t>Method/s and Instrument/s</t>
  </si>
  <si>
    <t>Laboratory identification</t>
  </si>
  <si>
    <t>Are written instructions available for patient preparation prior to collection (e.g. glucose tolerance test)?</t>
  </si>
  <si>
    <t>Biorisk management policy</t>
  </si>
  <si>
    <t xml:space="preserve">Has a policy concerning the management of laboratory biorisk (biosafety and biosecurity) been written? </t>
  </si>
  <si>
    <t>Does this policy clearly state the biorisk management objectives and commitment to improve biorisk management performance?</t>
  </si>
  <si>
    <t>Is the policy appropriate to the nature and scale of the risk associated with the facility and associated activities?</t>
  </si>
  <si>
    <t>Have the hazards associated with proposed work been identified and documented?</t>
  </si>
  <si>
    <t>Implementation and operation</t>
  </si>
  <si>
    <t>Are biorisk control measures described in an action plan?</t>
  </si>
  <si>
    <t>Have the biorisks been assessed and categorized?</t>
  </si>
  <si>
    <t>Biorisk assessment and control</t>
  </si>
  <si>
    <t>Are biorisk control measures documented?</t>
  </si>
  <si>
    <t>Is a senior manager designated to oversee the biorisk management system?</t>
  </si>
  <si>
    <t>Has a biorisk management committee been established?</t>
  </si>
  <si>
    <t>Has a biorisk management advisor (or biological safety officer) been designated?</t>
  </si>
  <si>
    <t>Is this advisor providing advice and guidance on biorisk management?</t>
  </si>
  <si>
    <t>Has this advisor delegated authority to stop work if necessary?</t>
  </si>
  <si>
    <t>Has a facility manager been designated to manage facilities, containment equipement and buildings?</t>
  </si>
  <si>
    <t>Has a security manager been designated?</t>
  </si>
  <si>
    <t>Is personnel regularly trained on biorisk management?</t>
  </si>
  <si>
    <t>Are desinfection and decontamination procedures implemented effectively?</t>
  </si>
  <si>
    <t>Are waste management procedures implemented effectively?</t>
  </si>
  <si>
    <t>Are access and modification of patient data protected for paper-based system?</t>
  </si>
  <si>
    <t>Are access and modification of patient data protected for electronic system?</t>
  </si>
  <si>
    <t>Is efficient back-up in place to prevent loss of patient result data in case of theft or other incident for paper-based system?</t>
  </si>
  <si>
    <t>Is efficient back-up in place to prevent loss of patient result data in case of theft or computer failure or other incident for electronic system?</t>
  </si>
  <si>
    <t>Are results validated against reference materials and/or methods when new equipment is introduced?</t>
  </si>
  <si>
    <t>Is there daily monitoring and recording of temperatures for temperature-dependent equipment?</t>
  </si>
  <si>
    <t>Are current versions of published standards and other similar documents in use in the laboratory available (e.g. norms, guidelines, instrument manuals, test kit inserts etc.)?</t>
  </si>
  <si>
    <t>If yes or partial, are the following subjects addressed:</t>
  </si>
  <si>
    <t>Is he/she trained in international regulations?</t>
  </si>
  <si>
    <t>e.g.</t>
  </si>
  <si>
    <t>Are personal protective equipment and clothing used appropriately?</t>
  </si>
  <si>
    <t>Is a vaccination policy defined and implemented?</t>
  </si>
  <si>
    <t>Are the facilities designed to allow to work in a safe and secure way?</t>
  </si>
  <si>
    <t>Is access to sensitive information (e.g. inventory of agents and toxins) controlled by adequate policies and procedures?</t>
  </si>
  <si>
    <t>Are emergency situation simulation exercices including security drills conducted at regular intervals?</t>
  </si>
  <si>
    <t>Are biorisk documents and records controlled and managed as part of the laboratory document management system?</t>
  </si>
  <si>
    <t>Is there a regular review of the biorisk management system?</t>
  </si>
  <si>
    <t>Date of receipt of the sample by the laboratory?</t>
  </si>
  <si>
    <t>Time of receipt of the sample by the laboratory?</t>
  </si>
  <si>
    <t>When samples need to be referred further to another laboratory, is there procedure to define how report is then issued and by which laboratory?</t>
  </si>
  <si>
    <t>Is there a system in place to track if reports have been issued and received?</t>
  </si>
  <si>
    <t>Name of the laboratory director</t>
  </si>
  <si>
    <t>Qualification and contact details of the laboratory director</t>
  </si>
  <si>
    <t>Average indicator</t>
  </si>
  <si>
    <t>Financial resources for laboratory activities</t>
  </si>
  <si>
    <t>Equipment adequacy</t>
  </si>
  <si>
    <t>Transportation of specimens</t>
  </si>
  <si>
    <t>Regulatory framework</t>
  </si>
  <si>
    <t>Quality assurance</t>
  </si>
  <si>
    <t>What are the biggest needs/weaknesses in the laboratory?</t>
  </si>
  <si>
    <t>Guidelines on laboratory practices</t>
  </si>
  <si>
    <t>Number</t>
  </si>
  <si>
    <t>List of FUNCTIONING and USABLE equipment</t>
  </si>
  <si>
    <t>© World Health Organization 2012</t>
  </si>
  <si>
    <t>Enter in cell A3 the number corresponding to the language (1-English, 2- Language 2, 3- Language 3). If you translate the cells in the column/s 2 or 3, you can use the tool in other languages.</t>
  </si>
  <si>
    <t>NA</t>
  </si>
  <si>
    <t>Public Health / Hospital / Health Centre / Environment / Food Control / Veterinary / Private / University / Research / Other?</t>
  </si>
  <si>
    <t>Provide here the answer to the open question/s and/or insert any additional information</t>
  </si>
  <si>
    <t>Is there an organizational structure defining the lines of authorities and responsibilities for key laboratory staff?</t>
  </si>
  <si>
    <t>Are staff meetings organized at least once a month?</t>
  </si>
  <si>
    <t>Are meetings organized to solve a particular problem when it occurs?</t>
  </si>
  <si>
    <t>If applicable, are team manager meetings organized at least once a month?</t>
  </si>
  <si>
    <t>Please describe the means by which information is internally communicated (notice board, e-mail, etc.).</t>
  </si>
  <si>
    <t>Is there an adequate budget assigned for consumable and reagent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</si>
</sst>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8"/>
      <name val="Arial"/>
    </font>
    <font>
      <sz val="8"/>
      <name val="Tahoma"/>
      <family val="2"/>
    </font>
    <font>
      <b/>
      <sz val="12"/>
      <name val="Verdana"/>
      <family val="2"/>
    </font>
    <font>
      <b/>
      <sz val="10"/>
      <name val="Verdana"/>
      <family val="2"/>
    </font>
    <font>
      <sz val="10"/>
      <name val="Verdana"/>
      <family val="2"/>
    </font>
    <font>
      <i/>
      <sz val="10"/>
      <name val="Verdana"/>
      <family val="2"/>
    </font>
    <font>
      <sz val="8"/>
      <name val="Verdana"/>
      <family val="2"/>
    </font>
    <font>
      <b/>
      <sz val="8"/>
      <name val="Verdana"/>
      <family val="2"/>
    </font>
    <font>
      <sz val="8"/>
      <color indexed="23"/>
      <name val="Verdana"/>
      <family val="2"/>
    </font>
    <font>
      <b/>
      <sz val="12"/>
      <name val="Arial Black"/>
      <family val="2"/>
    </font>
    <font>
      <b/>
      <sz val="16"/>
      <name val="Arial Black"/>
      <family val="2"/>
    </font>
    <font>
      <sz val="10"/>
      <name val="Times New Roman"/>
      <family val="1"/>
    </font>
    <font>
      <sz val="11"/>
      <name val="Times New Roman"/>
      <family val="1"/>
    </font>
    <font>
      <i/>
      <sz val="11"/>
      <name val="Times New Roman"/>
      <family val="1"/>
    </font>
    <font>
      <b/>
      <sz val="14"/>
      <name val="Arial Black"/>
      <family val="2"/>
    </font>
    <font>
      <b/>
      <sz val="11"/>
      <name val="Times New Roman"/>
      <family val="1"/>
    </font>
    <font>
      <b/>
      <sz val="10"/>
      <name val="Times New Roman"/>
      <family val="1"/>
    </font>
    <font>
      <b/>
      <sz val="11"/>
      <color indexed="23"/>
      <name val="Times New Roman"/>
      <family val="1"/>
    </font>
    <font>
      <sz val="11"/>
      <color indexed="23"/>
      <name val="Times New Roman"/>
      <family val="1"/>
    </font>
    <font>
      <i/>
      <sz val="11"/>
      <color indexed="23"/>
      <name val="Times New Roman"/>
      <family val="1"/>
    </font>
    <font>
      <b/>
      <sz val="11"/>
      <color indexed="9"/>
      <name val="Times New Roman"/>
      <family val="1"/>
    </font>
    <font>
      <sz val="11"/>
      <color indexed="8"/>
      <name val="Times New Roman"/>
      <family val="1"/>
    </font>
    <font>
      <sz val="14"/>
      <name val="Arial Black"/>
      <family val="2"/>
    </font>
    <font>
      <sz val="9"/>
      <name val="Times New Roman"/>
      <family val="1"/>
    </font>
    <font>
      <b/>
      <sz val="10"/>
      <name val="Arial Black"/>
      <family val="2"/>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indexed="23"/>
        <bgColor indexed="64"/>
      </patternFill>
    </fill>
  </fills>
  <borders count="2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75">
    <xf numFmtId="0" fontId="0" fillId="0" borderId="0" xfId="0"/>
    <xf numFmtId="9" fontId="4" fillId="2" borderId="0" xfId="0" applyNumberFormat="1" applyFont="1" applyFill="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9" fontId="5" fillId="2" borderId="0" xfId="0" applyNumberFormat="1" applyFont="1" applyFill="1" applyAlignment="1">
      <alignmen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9" fontId="5" fillId="2" borderId="0" xfId="0" applyNumberFormat="1"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left" vertical="center" wrapText="1"/>
    </xf>
    <xf numFmtId="9" fontId="4" fillId="2" borderId="0" xfId="0" applyNumberFormat="1" applyFont="1" applyFill="1" applyAlignment="1">
      <alignment vertical="center" wrapText="1"/>
    </xf>
    <xf numFmtId="0" fontId="5" fillId="2" borderId="0" xfId="0" applyFont="1" applyFill="1" applyBorder="1" applyAlignment="1" applyProtection="1">
      <alignment vertical="center" wrapText="1"/>
      <protection locked="0"/>
    </xf>
    <xf numFmtId="0" fontId="5" fillId="2" borderId="0" xfId="0" applyFont="1" applyFill="1" applyAlignment="1">
      <alignment vertical="center"/>
    </xf>
    <xf numFmtId="0" fontId="5" fillId="2" borderId="0" xfId="0" applyFont="1" applyFill="1" applyBorder="1" applyAlignment="1" applyProtection="1">
      <alignment horizontal="left" vertical="center" wrapText="1"/>
    </xf>
    <xf numFmtId="0" fontId="5" fillId="2" borderId="0" xfId="0" applyFont="1" applyFill="1" applyAlignment="1" applyProtection="1">
      <alignment horizontal="left" vertical="center" wrapText="1"/>
    </xf>
    <xf numFmtId="0" fontId="5" fillId="2" borderId="0" xfId="0" applyFont="1" applyFill="1" applyAlignment="1" applyProtection="1">
      <alignment vertical="center" wrapText="1"/>
    </xf>
    <xf numFmtId="0" fontId="5" fillId="2" borderId="0" xfId="0" applyFont="1" applyFill="1" applyBorder="1" applyAlignment="1" applyProtection="1">
      <alignment vertical="center" wrapText="1"/>
    </xf>
    <xf numFmtId="0" fontId="4" fillId="2" borderId="0" xfId="0" applyFont="1" applyFill="1" applyAlignment="1" applyProtection="1">
      <alignment horizontal="center" vertical="center" wrapText="1"/>
    </xf>
    <xf numFmtId="9" fontId="4" fillId="2" borderId="0" xfId="0" applyNumberFormat="1" applyFont="1" applyFill="1" applyAlignment="1" applyProtection="1">
      <alignment horizontal="center" vertical="center" wrapText="1"/>
    </xf>
    <xf numFmtId="9" fontId="4" fillId="2" borderId="0" xfId="0" applyNumberFormat="1" applyFont="1" applyFill="1" applyAlignment="1" applyProtection="1">
      <alignment horizontal="left" vertical="center" wrapText="1"/>
    </xf>
    <xf numFmtId="0" fontId="5" fillId="2" borderId="0" xfId="0" applyFont="1" applyFill="1" applyAlignment="1" applyProtection="1">
      <alignment horizontal="center" vertical="center" wrapText="1"/>
    </xf>
    <xf numFmtId="0" fontId="6" fillId="2" borderId="0" xfId="0" applyFont="1" applyFill="1" applyAlignment="1" applyProtection="1">
      <alignment vertical="center"/>
    </xf>
    <xf numFmtId="0" fontId="4" fillId="2" borderId="0" xfId="0" applyFont="1" applyFill="1" applyAlignment="1" applyProtection="1">
      <alignment vertical="center" wrapText="1"/>
    </xf>
    <xf numFmtId="0" fontId="6" fillId="2" borderId="0" xfId="0" applyFont="1" applyFill="1" applyAlignment="1" applyProtection="1">
      <alignment horizontal="center" vertical="center" wrapText="1"/>
    </xf>
    <xf numFmtId="0" fontId="6" fillId="2" borderId="0" xfId="0" applyFont="1" applyFill="1" applyAlignment="1" applyProtection="1">
      <alignment horizontal="left" vertical="center" wrapText="1"/>
    </xf>
    <xf numFmtId="9" fontId="5" fillId="2" borderId="0" xfId="0" applyNumberFormat="1" applyFont="1" applyFill="1" applyAlignment="1" applyProtection="1">
      <alignment vertical="center" wrapText="1"/>
    </xf>
    <xf numFmtId="0" fontId="5" fillId="2" borderId="0" xfId="0" applyFont="1" applyFill="1" applyBorder="1" applyAlignment="1" applyProtection="1">
      <alignment horizontal="center" vertical="center" wrapText="1"/>
    </xf>
    <xf numFmtId="9" fontId="5" fillId="2" borderId="0" xfId="0" applyNumberFormat="1"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2" borderId="0" xfId="0" quotePrefix="1" applyFont="1" applyFill="1" applyAlignment="1" applyProtection="1">
      <alignment horizontal="center" vertical="center" wrapText="1"/>
    </xf>
    <xf numFmtId="0" fontId="4" fillId="3" borderId="0" xfId="0" applyFont="1" applyFill="1" applyAlignment="1" applyProtection="1">
      <alignment horizontal="center" vertical="center" wrapText="1"/>
    </xf>
    <xf numFmtId="0" fontId="6" fillId="2" borderId="0" xfId="0" applyFont="1" applyFill="1" applyAlignment="1" applyProtection="1">
      <alignment vertical="center" wrapText="1"/>
    </xf>
    <xf numFmtId="0" fontId="5" fillId="0" borderId="0" xfId="0" applyFont="1" applyFill="1" applyAlignment="1" applyProtection="1">
      <alignment horizontal="center" vertical="center" wrapText="1"/>
    </xf>
    <xf numFmtId="0" fontId="6" fillId="2" borderId="0" xfId="0" applyFont="1" applyFill="1" applyAlignment="1" applyProtection="1">
      <alignment horizontal="center" vertical="center"/>
    </xf>
    <xf numFmtId="9" fontId="3" fillId="2" borderId="0" xfId="0" applyNumberFormat="1" applyFont="1" applyFill="1" applyAlignment="1" applyProtection="1">
      <alignment horizontal="center" vertical="center" wrapText="1"/>
    </xf>
    <xf numFmtId="0" fontId="3" fillId="0" borderId="0" xfId="0" applyFont="1" applyFill="1" applyAlignment="1" applyProtection="1">
      <alignment vertical="center" wrapText="1"/>
    </xf>
    <xf numFmtId="0" fontId="7" fillId="2" borderId="0" xfId="0" applyFont="1" applyFill="1" applyAlignment="1" applyProtection="1">
      <alignment vertical="center" wrapText="1"/>
    </xf>
    <xf numFmtId="0" fontId="7" fillId="2" borderId="0" xfId="0" applyFont="1" applyFill="1" applyAlignment="1" applyProtection="1">
      <alignment horizontal="center" vertical="center" wrapText="1"/>
    </xf>
    <xf numFmtId="0" fontId="8"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9" fillId="2" borderId="0" xfId="0" applyFont="1" applyFill="1" applyAlignment="1" applyProtection="1">
      <alignment vertical="center" wrapText="1"/>
    </xf>
    <xf numFmtId="9" fontId="5" fillId="2" borderId="2" xfId="0" applyNumberFormat="1" applyFont="1" applyFill="1" applyBorder="1" applyAlignment="1" applyProtection="1">
      <alignment vertical="center" wrapText="1"/>
    </xf>
    <xf numFmtId="9" fontId="5" fillId="2" borderId="3" xfId="0" applyNumberFormat="1" applyFont="1" applyFill="1" applyBorder="1" applyAlignment="1" applyProtection="1">
      <alignment vertical="center" wrapText="1"/>
    </xf>
    <xf numFmtId="9" fontId="5" fillId="2" borderId="4" xfId="0" applyNumberFormat="1" applyFont="1" applyFill="1" applyBorder="1" applyAlignment="1" applyProtection="1">
      <alignment vertical="center" wrapText="1"/>
    </xf>
    <xf numFmtId="9" fontId="5" fillId="2" borderId="1" xfId="0" applyNumberFormat="1" applyFont="1" applyFill="1" applyBorder="1" applyAlignment="1" applyProtection="1">
      <alignment vertical="center" wrapText="1"/>
    </xf>
    <xf numFmtId="9" fontId="5" fillId="2" borderId="5" xfId="0" applyNumberFormat="1" applyFont="1" applyFill="1" applyBorder="1" applyAlignment="1" applyProtection="1">
      <alignment vertical="center" wrapText="1"/>
    </xf>
    <xf numFmtId="9" fontId="4" fillId="2" borderId="0" xfId="0" applyNumberFormat="1" applyFont="1" applyFill="1" applyAlignment="1" applyProtection="1">
      <alignment vertical="center" wrapText="1"/>
    </xf>
    <xf numFmtId="0" fontId="5" fillId="2" borderId="0" xfId="0" applyFont="1" applyFill="1" applyAlignment="1" applyProtection="1">
      <alignment vertical="center"/>
    </xf>
    <xf numFmtId="9" fontId="6" fillId="2" borderId="0" xfId="0" applyNumberFormat="1" applyFont="1" applyFill="1" applyAlignment="1" applyProtection="1">
      <alignment vertical="center" wrapText="1"/>
    </xf>
    <xf numFmtId="9" fontId="3" fillId="2" borderId="0" xfId="0" applyNumberFormat="1" applyFont="1" applyFill="1" applyAlignment="1">
      <alignment horizontal="center" vertical="center" wrapText="1"/>
    </xf>
    <xf numFmtId="9" fontId="5" fillId="2" borderId="0" xfId="0" applyNumberFormat="1" applyFont="1" applyFill="1" applyBorder="1" applyAlignment="1" applyProtection="1">
      <alignment horizontal="center" vertical="center" wrapText="1"/>
    </xf>
    <xf numFmtId="0" fontId="11" fillId="2" borderId="0" xfId="0" applyFont="1" applyFill="1" applyAlignment="1" applyProtection="1">
      <alignment vertical="center" wrapText="1"/>
    </xf>
    <xf numFmtId="0" fontId="13" fillId="2" borderId="6" xfId="0" applyFont="1" applyFill="1" applyBorder="1" applyAlignment="1" applyProtection="1">
      <alignment vertical="center" wrapText="1"/>
    </xf>
    <xf numFmtId="0" fontId="13" fillId="2" borderId="7"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4" fillId="2" borderId="0" xfId="0" applyFont="1" applyFill="1" applyAlignment="1" applyProtection="1">
      <alignment vertical="center"/>
    </xf>
    <xf numFmtId="0" fontId="14" fillId="2" borderId="0" xfId="0" applyFont="1" applyFill="1" applyBorder="1" applyAlignment="1" applyProtection="1">
      <alignment horizontal="left" vertical="center"/>
    </xf>
    <xf numFmtId="0" fontId="13" fillId="2" borderId="0" xfId="0" applyFont="1" applyFill="1" applyAlignment="1" applyProtection="1">
      <alignment horizontal="left" vertical="center" wrapText="1"/>
    </xf>
    <xf numFmtId="0" fontId="14" fillId="0" borderId="0" xfId="0" applyFont="1" applyFill="1" applyAlignment="1" applyProtection="1">
      <alignment vertical="center"/>
    </xf>
    <xf numFmtId="0" fontId="13" fillId="0" borderId="7"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14" fillId="0" borderId="7" xfId="0" applyFont="1" applyFill="1" applyBorder="1" applyAlignment="1" applyProtection="1">
      <alignment vertical="center" wrapText="1"/>
    </xf>
    <xf numFmtId="0" fontId="13" fillId="2" borderId="7" xfId="0" applyFont="1" applyFill="1" applyBorder="1" applyAlignment="1" applyProtection="1">
      <alignment vertical="center" wrapText="1"/>
      <protection locked="0"/>
    </xf>
    <xf numFmtId="0" fontId="16" fillId="2" borderId="0" xfId="0" applyFont="1" applyFill="1" applyAlignment="1" applyProtection="1">
      <alignment horizontal="center" vertical="center" wrapText="1"/>
    </xf>
    <xf numFmtId="9" fontId="16" fillId="2" borderId="0" xfId="0" applyNumberFormat="1" applyFont="1" applyFill="1" applyAlignment="1" applyProtection="1">
      <alignment horizontal="center" vertical="center" wrapText="1"/>
    </xf>
    <xf numFmtId="9" fontId="16" fillId="2" borderId="0" xfId="0" applyNumberFormat="1" applyFont="1" applyFill="1" applyAlignment="1" applyProtection="1">
      <alignment horizontal="left" vertical="center" wrapText="1"/>
    </xf>
    <xf numFmtId="0" fontId="16" fillId="2" borderId="0" xfId="0" applyFont="1" applyFill="1" applyAlignment="1" applyProtection="1">
      <alignment vertical="center" wrapText="1"/>
    </xf>
    <xf numFmtId="0" fontId="13" fillId="2" borderId="0" xfId="0" applyFont="1" applyFill="1" applyAlignment="1" applyProtection="1">
      <alignment horizontal="center" vertical="center" wrapText="1"/>
    </xf>
    <xf numFmtId="0" fontId="15" fillId="2" borderId="0" xfId="0" applyFont="1" applyFill="1" applyAlignment="1" applyProtection="1">
      <alignment vertical="center" wrapText="1"/>
    </xf>
    <xf numFmtId="0" fontId="14" fillId="2" borderId="6" xfId="0" applyFont="1" applyFill="1" applyBorder="1" applyAlignment="1" applyProtection="1">
      <alignment vertical="center" wrapText="1"/>
    </xf>
    <xf numFmtId="0" fontId="13" fillId="2" borderId="6"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7" xfId="0" applyFont="1" applyFill="1" applyBorder="1" applyAlignment="1" applyProtection="1">
      <alignment horizontal="left" vertical="center" wrapText="1"/>
      <protection locked="0"/>
    </xf>
    <xf numFmtId="0" fontId="14" fillId="2" borderId="7" xfId="0" applyFont="1" applyFill="1" applyBorder="1" applyAlignment="1" applyProtection="1">
      <alignment vertical="center" wrapText="1"/>
    </xf>
    <xf numFmtId="0" fontId="13" fillId="2" borderId="7"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16" fillId="2" borderId="0"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0" borderId="10" xfId="0" applyFont="1" applyBorder="1" applyAlignment="1" applyProtection="1">
      <alignment vertical="center" wrapText="1"/>
    </xf>
    <xf numFmtId="0" fontId="13" fillId="0" borderId="11" xfId="0" applyFont="1" applyBorder="1" applyAlignment="1" applyProtection="1">
      <alignment vertical="center" wrapText="1"/>
    </xf>
    <xf numFmtId="0" fontId="13" fillId="2" borderId="6" xfId="0" applyFont="1" applyFill="1" applyBorder="1" applyAlignment="1" applyProtection="1">
      <alignment horizontal="left" vertical="center" wrapText="1" indent="1"/>
    </xf>
    <xf numFmtId="0" fontId="13" fillId="4" borderId="7"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2" borderId="0" xfId="0" quotePrefix="1" applyFont="1" applyFill="1" applyAlignment="1" applyProtection="1">
      <alignment horizontal="center" vertical="center" wrapText="1"/>
    </xf>
    <xf numFmtId="0" fontId="13" fillId="0" borderId="7" xfId="0" applyFont="1" applyFill="1" applyBorder="1" applyAlignment="1" applyProtection="1">
      <alignment horizontal="center" vertical="center" wrapText="1"/>
      <protection locked="0"/>
    </xf>
    <xf numFmtId="0" fontId="13" fillId="2" borderId="0" xfId="0" applyFont="1" applyFill="1" applyAlignment="1" applyProtection="1">
      <alignment vertical="center" wrapText="1"/>
    </xf>
    <xf numFmtId="0" fontId="14" fillId="2" borderId="0" xfId="0" applyFont="1" applyFill="1" applyAlignment="1" applyProtection="1">
      <alignment horizontal="center" vertical="center" wrapText="1"/>
    </xf>
    <xf numFmtId="0" fontId="14" fillId="2" borderId="0" xfId="0" applyFont="1" applyFill="1" applyAlignment="1" applyProtection="1">
      <alignment vertical="center" wrapText="1"/>
    </xf>
    <xf numFmtId="0" fontId="13" fillId="2" borderId="12" xfId="0" applyFont="1" applyFill="1" applyBorder="1" applyAlignment="1" applyProtection="1">
      <alignment vertical="center" wrapText="1"/>
    </xf>
    <xf numFmtId="0" fontId="13" fillId="2" borderId="12"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left" vertical="center" wrapText="1" indent="1"/>
    </xf>
    <xf numFmtId="0" fontId="13" fillId="2" borderId="2" xfId="0" applyFont="1" applyFill="1" applyBorder="1" applyAlignment="1" applyProtection="1">
      <alignment horizontal="center" vertical="center" wrapText="1"/>
    </xf>
    <xf numFmtId="0" fontId="13" fillId="2" borderId="7"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3" fillId="2" borderId="4"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xf>
    <xf numFmtId="0" fontId="13" fillId="2" borderId="4" xfId="0" applyFont="1" applyFill="1" applyBorder="1" applyAlignment="1" applyProtection="1">
      <alignment horizontal="left" vertical="center" wrapText="1"/>
    </xf>
    <xf numFmtId="0" fontId="14" fillId="3" borderId="0" xfId="0" applyFont="1" applyFill="1" applyAlignment="1" applyProtection="1">
      <alignment vertical="center"/>
    </xf>
    <xf numFmtId="0" fontId="14" fillId="3" borderId="0" xfId="0" applyFont="1" applyFill="1" applyAlignment="1" applyProtection="1">
      <alignment horizontal="center" vertical="center"/>
    </xf>
    <xf numFmtId="0" fontId="14" fillId="3" borderId="0" xfId="0" applyFont="1" applyFill="1" applyAlignment="1" applyProtection="1">
      <alignment vertical="center" wrapText="1"/>
    </xf>
    <xf numFmtId="0" fontId="14" fillId="3" borderId="0" xfId="0" applyFont="1" applyFill="1" applyAlignment="1" applyProtection="1">
      <alignment horizontal="center" vertical="center" wrapText="1"/>
    </xf>
    <xf numFmtId="0" fontId="13" fillId="3" borderId="0" xfId="0" applyFont="1" applyFill="1" applyAlignment="1" applyProtection="1">
      <alignment horizontal="center" vertical="center" wrapText="1"/>
    </xf>
    <xf numFmtId="0" fontId="13" fillId="2" borderId="7" xfId="0" applyFont="1" applyFill="1" applyBorder="1" applyAlignment="1" applyProtection="1">
      <alignment horizontal="left" vertical="center" wrapText="1" indent="1"/>
    </xf>
    <xf numFmtId="0" fontId="13" fillId="2" borderId="7" xfId="0" applyFont="1" applyFill="1" applyBorder="1" applyAlignment="1" applyProtection="1">
      <alignment horizontal="left" vertical="center" wrapText="1" indent="2"/>
    </xf>
    <xf numFmtId="0" fontId="16" fillId="2" borderId="0" xfId="0" applyFont="1" applyFill="1" applyAlignment="1">
      <alignment horizontal="center" vertical="center" wrapText="1"/>
    </xf>
    <xf numFmtId="0" fontId="14" fillId="2" borderId="0" xfId="0" applyFont="1" applyFill="1" applyAlignment="1">
      <alignment vertical="center"/>
    </xf>
    <xf numFmtId="0" fontId="16"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vertical="center" wrapText="1"/>
    </xf>
    <xf numFmtId="0" fontId="16" fillId="2" borderId="0" xfId="0" applyFont="1" applyFill="1" applyAlignment="1">
      <alignment vertical="center" wrapText="1"/>
    </xf>
    <xf numFmtId="0" fontId="13" fillId="2" borderId="6" xfId="0" applyFont="1" applyFill="1" applyBorder="1" applyAlignment="1">
      <alignment vertical="center" wrapText="1"/>
    </xf>
    <xf numFmtId="0" fontId="13" fillId="0"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vertical="center" wrapText="1"/>
    </xf>
    <xf numFmtId="0" fontId="13" fillId="2"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2" borderId="13" xfId="0" applyFont="1" applyFill="1" applyBorder="1" applyAlignment="1">
      <alignment vertical="center" wrapText="1"/>
    </xf>
    <xf numFmtId="0" fontId="13" fillId="0" borderId="13" xfId="0" applyFont="1" applyFill="1" applyBorder="1" applyAlignment="1">
      <alignment horizontal="center" vertical="center" wrapText="1"/>
    </xf>
    <xf numFmtId="0" fontId="13" fillId="2" borderId="0" xfId="0" quotePrefix="1" applyFont="1" applyFill="1" applyAlignment="1">
      <alignment horizontal="center" vertical="center" wrapText="1"/>
    </xf>
    <xf numFmtId="0" fontId="13" fillId="2" borderId="4" xfId="0" applyFont="1" applyFill="1" applyBorder="1" applyAlignment="1">
      <alignment horizontal="left" vertical="center" wrapText="1"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left" vertical="center" wrapText="1" indent="1"/>
    </xf>
    <xf numFmtId="0" fontId="13" fillId="2" borderId="12" xfId="0" applyFont="1" applyFill="1" applyBorder="1" applyAlignment="1">
      <alignment horizontal="center" vertical="center" wrapText="1"/>
    </xf>
    <xf numFmtId="0" fontId="13" fillId="0" borderId="7" xfId="0" applyFont="1" applyBorder="1" applyAlignment="1" applyProtection="1">
      <alignment horizontal="left" vertical="center" wrapText="1"/>
    </xf>
    <xf numFmtId="0" fontId="13" fillId="2" borderId="11"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protection locked="0"/>
    </xf>
    <xf numFmtId="0" fontId="14" fillId="2" borderId="15" xfId="0" applyFont="1" applyFill="1" applyBorder="1" applyAlignment="1" applyProtection="1">
      <alignment vertical="center" wrapText="1"/>
    </xf>
    <xf numFmtId="0" fontId="13" fillId="0" borderId="15" xfId="0" applyFont="1" applyBorder="1" applyAlignment="1" applyProtection="1">
      <alignment vertical="center" wrapText="1"/>
    </xf>
    <xf numFmtId="0" fontId="18" fillId="2" borderId="16" xfId="0" applyFont="1" applyFill="1" applyBorder="1" applyAlignment="1" applyProtection="1">
      <alignment vertical="center" wrapText="1"/>
    </xf>
    <xf numFmtId="0" fontId="18" fillId="2" borderId="16" xfId="0" applyFont="1" applyFill="1" applyBorder="1" applyAlignment="1" applyProtection="1">
      <alignment horizontal="center" vertical="center" wrapText="1"/>
    </xf>
    <xf numFmtId="0" fontId="18" fillId="2" borderId="16" xfId="0" applyFont="1" applyFill="1" applyBorder="1" applyAlignment="1" applyProtection="1">
      <alignment vertical="center"/>
    </xf>
    <xf numFmtId="0" fontId="19" fillId="2" borderId="16" xfId="0" applyFont="1" applyFill="1" applyBorder="1" applyAlignment="1" applyProtection="1">
      <alignment vertical="center" wrapText="1"/>
    </xf>
    <xf numFmtId="0" fontId="19" fillId="2" borderId="17" xfId="0" applyFont="1" applyFill="1" applyBorder="1" applyAlignment="1" applyProtection="1">
      <alignment vertical="center"/>
    </xf>
    <xf numFmtId="0" fontId="19" fillId="2" borderId="17" xfId="0" applyFont="1" applyFill="1" applyBorder="1" applyAlignment="1" applyProtection="1">
      <alignment horizontal="center" vertical="center" wrapText="1"/>
    </xf>
    <xf numFmtId="0" fontId="19" fillId="2" borderId="0" xfId="0" applyFont="1" applyFill="1" applyBorder="1" applyAlignment="1" applyProtection="1">
      <alignment vertical="center"/>
    </xf>
    <xf numFmtId="0" fontId="19" fillId="2" borderId="0" xfId="0" applyFont="1" applyFill="1" applyBorder="1" applyAlignment="1" applyProtection="1">
      <alignment vertical="center" wrapText="1"/>
    </xf>
    <xf numFmtId="0" fontId="19" fillId="2" borderId="0" xfId="0" applyFont="1" applyFill="1" applyBorder="1" applyAlignment="1" applyProtection="1">
      <alignment horizontal="center" vertical="center" wrapText="1"/>
    </xf>
    <xf numFmtId="0" fontId="19" fillId="2" borderId="15" xfId="0" applyFont="1" applyFill="1" applyBorder="1" applyAlignment="1" applyProtection="1">
      <alignment vertical="center"/>
    </xf>
    <xf numFmtId="0" fontId="19" fillId="2" borderId="15" xfId="0" applyFont="1" applyFill="1" applyBorder="1" applyAlignment="1" applyProtection="1">
      <alignment vertical="center" wrapText="1"/>
    </xf>
    <xf numFmtId="0" fontId="20" fillId="2" borderId="15" xfId="0" applyFont="1" applyFill="1" applyBorder="1" applyAlignment="1" applyProtection="1">
      <alignment vertical="center"/>
    </xf>
    <xf numFmtId="0" fontId="19" fillId="2" borderId="15"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0" fontId="16" fillId="2" borderId="0" xfId="0" applyFont="1" applyFill="1" applyAlignment="1" applyProtection="1">
      <alignment vertical="center"/>
    </xf>
    <xf numFmtId="0" fontId="16" fillId="2" borderId="6"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9" fontId="19" fillId="2" borderId="7" xfId="0" applyNumberFormat="1"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protection locked="0"/>
    </xf>
    <xf numFmtId="0" fontId="0" fillId="0" borderId="0" xfId="0" applyAlignment="1">
      <alignment vertical="center"/>
    </xf>
    <xf numFmtId="9" fontId="13" fillId="2" borderId="7"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left" vertical="center" wrapText="1" indent="1"/>
    </xf>
    <xf numFmtId="0" fontId="13" fillId="0" borderId="6" xfId="0" applyFont="1" applyFill="1" applyBorder="1" applyAlignment="1" applyProtection="1">
      <alignment vertical="center" wrapText="1"/>
    </xf>
    <xf numFmtId="0" fontId="14" fillId="2" borderId="7" xfId="0" applyFont="1" applyFill="1" applyBorder="1" applyAlignment="1" applyProtection="1">
      <alignment horizontal="left" vertical="center" wrapText="1" indent="1"/>
    </xf>
    <xf numFmtId="0" fontId="13" fillId="0" borderId="11" xfId="0" applyFont="1" applyFill="1" applyBorder="1" applyAlignment="1" applyProtection="1">
      <alignment horizontal="center" vertical="center" wrapText="1"/>
    </xf>
    <xf numFmtId="0" fontId="13" fillId="0" borderId="0" xfId="0" applyFont="1" applyAlignment="1" applyProtection="1">
      <alignment vertical="center" wrapText="1"/>
    </xf>
    <xf numFmtId="49" fontId="13" fillId="2" borderId="0" xfId="0" quotePrefix="1" applyNumberFormat="1" applyFont="1" applyFill="1" applyAlignment="1" applyProtection="1">
      <alignment horizontal="center" vertical="center" wrapText="1"/>
    </xf>
    <xf numFmtId="49" fontId="13" fillId="2" borderId="0" xfId="0" applyNumberFormat="1" applyFont="1" applyFill="1" applyAlignment="1" applyProtection="1">
      <alignment horizontal="center" vertical="center" wrapText="1"/>
    </xf>
    <xf numFmtId="0" fontId="16" fillId="3" borderId="0" xfId="0" applyFont="1" applyFill="1" applyAlignment="1">
      <alignment vertical="center" wrapText="1"/>
    </xf>
    <xf numFmtId="0" fontId="16" fillId="2" borderId="7" xfId="0" applyFont="1" applyFill="1" applyBorder="1" applyAlignment="1">
      <alignment vertical="center" wrapText="1"/>
    </xf>
    <xf numFmtId="0" fontId="16" fillId="2" borderId="18" xfId="0" applyFont="1" applyFill="1" applyBorder="1" applyAlignment="1">
      <alignment vertical="center" wrapText="1"/>
    </xf>
    <xf numFmtId="9" fontId="21" fillId="5" borderId="19" xfId="0" applyNumberFormat="1" applyFont="1" applyFill="1" applyBorder="1" applyAlignment="1">
      <alignment horizontal="center" vertical="center" wrapText="1"/>
    </xf>
    <xf numFmtId="9" fontId="13" fillId="6" borderId="11" xfId="0" applyNumberFormat="1" applyFont="1" applyFill="1" applyBorder="1" applyAlignment="1">
      <alignment horizontal="center" vertical="center" wrapText="1"/>
    </xf>
    <xf numFmtId="0" fontId="10" fillId="3" borderId="0" xfId="0" applyFont="1" applyFill="1" applyAlignment="1">
      <alignment vertical="center"/>
    </xf>
    <xf numFmtId="0" fontId="14" fillId="0" borderId="0" xfId="0" applyFont="1" applyFill="1" applyAlignment="1" applyProtection="1">
      <alignment horizontal="left" vertical="center"/>
    </xf>
    <xf numFmtId="0" fontId="13" fillId="0" borderId="0" xfId="0" applyFont="1" applyFill="1" applyAlignment="1" applyProtection="1">
      <alignment vertical="center"/>
    </xf>
    <xf numFmtId="0" fontId="13" fillId="0" borderId="0" xfId="0" applyFont="1" applyFill="1" applyAlignment="1" applyProtection="1">
      <alignment vertical="center" wrapText="1"/>
    </xf>
    <xf numFmtId="0" fontId="13" fillId="0" borderId="0" xfId="0" applyFont="1" applyAlignment="1" applyProtection="1">
      <alignment vertical="center"/>
    </xf>
    <xf numFmtId="0" fontId="13" fillId="0" borderId="0" xfId="0" applyFont="1" applyAlignment="1" applyProtection="1">
      <alignment horizontal="center" vertical="center"/>
    </xf>
    <xf numFmtId="0" fontId="16" fillId="4" borderId="20"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xf>
    <xf numFmtId="0" fontId="13" fillId="0" borderId="0" xfId="0" applyFont="1" applyAlignment="1" applyProtection="1">
      <alignment horizontal="center" vertical="center" wrapText="1"/>
    </xf>
    <xf numFmtId="0" fontId="13" fillId="0" borderId="0" xfId="0" applyFont="1" applyAlignment="1" applyProtection="1">
      <alignment horizontal="left" vertical="center"/>
    </xf>
    <xf numFmtId="0" fontId="16" fillId="0" borderId="6" xfId="0" applyFont="1" applyFill="1" applyBorder="1" applyAlignment="1" applyProtection="1">
      <alignment horizontal="center" vertical="center" wrapText="1"/>
    </xf>
    <xf numFmtId="0" fontId="16" fillId="0" borderId="7"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0" xfId="0" applyFont="1" applyAlignment="1" applyProtection="1">
      <alignment horizontal="left" vertical="center" wrapText="1"/>
    </xf>
    <xf numFmtId="0" fontId="13" fillId="0" borderId="6" xfId="0" applyFont="1" applyBorder="1" applyAlignment="1" applyProtection="1">
      <alignment vertical="center" wrapText="1"/>
    </xf>
    <xf numFmtId="0" fontId="13" fillId="0" borderId="7" xfId="0" applyFont="1" applyBorder="1" applyAlignment="1" applyProtection="1">
      <alignment vertical="center" wrapText="1"/>
    </xf>
    <xf numFmtId="0" fontId="16" fillId="0" borderId="7" xfId="0" applyFont="1" applyFill="1" applyBorder="1" applyAlignment="1" applyProtection="1">
      <alignment vertical="center" wrapText="1"/>
    </xf>
    <xf numFmtId="0" fontId="13" fillId="3" borderId="6" xfId="0" applyFont="1" applyFill="1" applyBorder="1" applyAlignment="1" applyProtection="1">
      <alignment vertical="center" wrapText="1"/>
    </xf>
    <xf numFmtId="0" fontId="13" fillId="0" borderId="21"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2" fillId="0" borderId="6"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6" fillId="0" borderId="7" xfId="0" applyFont="1" applyBorder="1" applyAlignment="1" applyProtection="1">
      <alignment vertical="center" wrapText="1"/>
    </xf>
    <xf numFmtId="0" fontId="16"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7" fillId="0" borderId="0" xfId="0" applyFont="1" applyAlignment="1">
      <alignment horizontal="center" textRotation="90" wrapText="1"/>
    </xf>
    <xf numFmtId="0" fontId="12" fillId="0" borderId="0" xfId="0" applyFont="1" applyAlignment="1">
      <alignment horizontal="center" textRotation="90" wrapText="1"/>
    </xf>
    <xf numFmtId="9" fontId="12" fillId="0" borderId="0" xfId="0" applyNumberFormat="1" applyFont="1" applyAlignment="1">
      <alignment horizontal="center" textRotation="90" wrapText="1"/>
    </xf>
    <xf numFmtId="0" fontId="12" fillId="0" borderId="0" xfId="0" applyFont="1" applyAlignment="1">
      <alignment textRotation="90" wrapText="1"/>
    </xf>
    <xf numFmtId="0" fontId="12" fillId="0" borderId="0" xfId="0" applyFont="1" applyAlignment="1">
      <alignment horizontal="center" wrapText="1"/>
    </xf>
    <xf numFmtId="9" fontId="12" fillId="0" borderId="0" xfId="0" applyNumberFormat="1" applyFont="1" applyAlignment="1">
      <alignment horizontal="center" wrapText="1"/>
    </xf>
    <xf numFmtId="0" fontId="12" fillId="0" borderId="0" xfId="0" applyFont="1" applyAlignment="1">
      <alignment wrapText="1"/>
    </xf>
    <xf numFmtId="0" fontId="13" fillId="2" borderId="0" xfId="0" applyFont="1" applyFill="1" applyAlignment="1">
      <alignment vertical="center"/>
    </xf>
    <xf numFmtId="0" fontId="13" fillId="2" borderId="6" xfId="0" applyFont="1" applyFill="1" applyBorder="1" applyAlignment="1">
      <alignment horizontal="left" vertical="center" wrapText="1"/>
    </xf>
    <xf numFmtId="0" fontId="11" fillId="2" borderId="0" xfId="0" applyFont="1" applyFill="1" applyAlignment="1" applyProtection="1">
      <alignment vertical="center"/>
    </xf>
    <xf numFmtId="0" fontId="11" fillId="2" borderId="0" xfId="0" applyFont="1" applyFill="1" applyAlignment="1">
      <alignment vertical="center" wrapText="1"/>
    </xf>
    <xf numFmtId="0" fontId="23" fillId="2" borderId="0" xfId="0" applyFont="1" applyFill="1" applyAlignment="1">
      <alignment vertical="center" wrapText="1"/>
    </xf>
    <xf numFmtId="0" fontId="13" fillId="2" borderId="4" xfId="0" applyFont="1" applyFill="1" applyBorder="1" applyAlignment="1">
      <alignment horizontal="left" vertical="center" wrapText="1"/>
    </xf>
    <xf numFmtId="0" fontId="15" fillId="2" borderId="0" xfId="0" applyFont="1" applyFill="1" applyAlignment="1" applyProtection="1">
      <alignment vertical="center"/>
    </xf>
    <xf numFmtId="0" fontId="17" fillId="2" borderId="0" xfId="0" applyFont="1" applyFill="1" applyAlignment="1">
      <alignment vertical="center" wrapText="1"/>
    </xf>
    <xf numFmtId="0" fontId="24" fillId="2" borderId="0" xfId="0" applyFont="1" applyFill="1" applyAlignment="1">
      <alignment vertical="center" wrapText="1"/>
    </xf>
    <xf numFmtId="0" fontId="25" fillId="3" borderId="0" xfId="0" applyFont="1" applyFill="1" applyAlignment="1" applyProtection="1">
      <alignment vertical="center" wrapText="1"/>
    </xf>
    <xf numFmtId="0" fontId="14" fillId="2" borderId="0" xfId="0" applyFont="1" applyFill="1" applyBorder="1" applyAlignment="1" applyProtection="1">
      <alignment vertical="center"/>
    </xf>
    <xf numFmtId="0" fontId="13" fillId="2" borderId="0" xfId="0" applyFont="1" applyFill="1" applyBorder="1" applyAlignment="1" applyProtection="1">
      <alignment horizontal="left" vertical="center" wrapText="1"/>
      <protection locked="0"/>
    </xf>
    <xf numFmtId="0" fontId="10" fillId="2" borderId="0" xfId="0" applyFont="1" applyFill="1" applyAlignment="1" applyProtection="1">
      <alignment vertical="center" wrapText="1"/>
    </xf>
    <xf numFmtId="0" fontId="25" fillId="2" borderId="0" xfId="0" applyFont="1" applyFill="1" applyAlignment="1" applyProtection="1">
      <alignment vertical="center" wrapText="1"/>
    </xf>
    <xf numFmtId="0" fontId="11" fillId="2" borderId="0" xfId="0" applyFont="1" applyFill="1" applyAlignment="1" applyProtection="1">
      <alignment horizontal="left" vertical="center" wrapText="1"/>
    </xf>
    <xf numFmtId="0" fontId="19" fillId="2" borderId="0" xfId="0" applyFont="1" applyFill="1" applyAlignment="1" applyProtection="1">
      <alignment horizontal="center" vertical="center" wrapText="1"/>
    </xf>
    <xf numFmtId="49" fontId="11" fillId="2" borderId="0" xfId="0" applyNumberFormat="1" applyFont="1" applyFill="1" applyAlignment="1" applyProtection="1">
      <alignment vertical="center"/>
    </xf>
    <xf numFmtId="0" fontId="13" fillId="2" borderId="0" xfId="0" applyFont="1" applyFill="1" applyAlignment="1">
      <alignment horizontal="left" vertical="center"/>
    </xf>
    <xf numFmtId="0" fontId="16" fillId="2" borderId="0" xfId="0" applyFont="1" applyFill="1" applyBorder="1" applyAlignment="1">
      <alignment vertical="center"/>
    </xf>
    <xf numFmtId="0" fontId="16" fillId="2" borderId="0" xfId="0" applyFont="1" applyFill="1" applyBorder="1" applyAlignment="1">
      <alignment vertical="center" wrapText="1"/>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Alignment="1">
      <alignment vertical="center" wrapText="1"/>
    </xf>
    <xf numFmtId="49" fontId="13" fillId="2" borderId="7" xfId="0" applyNumberFormat="1"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13" fillId="2" borderId="6"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13" fillId="0" borderId="10"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5" fillId="2" borderId="0" xfId="0" applyFont="1" applyFill="1" applyAlignment="1" applyProtection="1">
      <alignment horizontal="center" vertical="center" wrapText="1"/>
    </xf>
    <xf numFmtId="0" fontId="13" fillId="2" borderId="6" xfId="0" applyFont="1" applyFill="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xf>
    <xf numFmtId="0" fontId="13" fillId="0" borderId="7" xfId="0" applyFont="1" applyBorder="1" applyAlignment="1" applyProtection="1">
      <alignment horizontal="left" vertical="center" wrapText="1"/>
    </xf>
    <xf numFmtId="0" fontId="14" fillId="2" borderId="15"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4" fillId="2" borderId="6" xfId="0" applyFont="1" applyFill="1" applyBorder="1" applyAlignment="1" applyProtection="1">
      <alignment vertical="center" wrapText="1"/>
    </xf>
    <xf numFmtId="0" fontId="14" fillId="2" borderId="10" xfId="0" applyFont="1" applyFill="1" applyBorder="1" applyAlignment="1" applyProtection="1">
      <alignment vertical="center" wrapText="1"/>
    </xf>
    <xf numFmtId="0" fontId="14" fillId="2" borderId="11" xfId="0" applyFont="1" applyFill="1" applyBorder="1" applyAlignment="1" applyProtection="1">
      <alignment vertical="center" wrapText="1"/>
    </xf>
    <xf numFmtId="0" fontId="13" fillId="0" borderId="6" xfId="0" applyFont="1" applyFill="1" applyBorder="1" applyAlignment="1" applyProtection="1">
      <alignment vertical="center" wrapText="1"/>
    </xf>
    <xf numFmtId="0" fontId="13" fillId="0" borderId="10" xfId="0" applyFont="1" applyFill="1" applyBorder="1" applyAlignment="1" applyProtection="1">
      <alignment vertical="center" wrapText="1"/>
    </xf>
    <xf numFmtId="0" fontId="13" fillId="2" borderId="11" xfId="0" applyFont="1" applyFill="1" applyBorder="1" applyAlignment="1" applyProtection="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14" fillId="2" borderId="0" xfId="0" applyFont="1" applyFill="1" applyAlignment="1" applyProtection="1">
      <alignment vertical="center" wrapText="1"/>
    </xf>
    <xf numFmtId="0" fontId="13" fillId="0" borderId="0" xfId="0" applyFont="1" applyAlignment="1" applyProtection="1">
      <alignment vertical="center" wrapText="1"/>
    </xf>
    <xf numFmtId="0" fontId="13" fillId="2" borderId="7" xfId="0" applyFont="1" applyFill="1" applyBorder="1" applyAlignment="1">
      <alignment horizontal="left" vertical="center" wrapText="1"/>
    </xf>
    <xf numFmtId="0" fontId="16" fillId="2" borderId="0" xfId="0" applyFont="1" applyFill="1" applyAlignment="1">
      <alignment horizontal="left" vertical="center" wrapText="1"/>
    </xf>
    <xf numFmtId="0" fontId="0" fillId="0" borderId="0" xfId="0" applyBorder="1" applyAlignment="1">
      <alignment vertical="center" wrapText="1"/>
    </xf>
    <xf numFmtId="0" fontId="0" fillId="0" borderId="0" xfId="0" applyAlignment="1">
      <alignment vertical="center" wrapText="1"/>
    </xf>
    <xf numFmtId="0" fontId="13" fillId="2" borderId="0" xfId="0" applyFont="1" applyFill="1" applyAlignment="1">
      <alignment horizontal="left" vertical="center" wrapText="1"/>
    </xf>
    <xf numFmtId="0" fontId="13" fillId="2" borderId="0" xfId="0" applyFont="1" applyFill="1" applyBorder="1" applyAlignment="1">
      <alignment horizontal="left" vertical="center" wrapText="1"/>
    </xf>
  </cellXfs>
  <cellStyles count="1">
    <cellStyle name="Normal" xfId="0" builtinId="0"/>
  </cellStyles>
  <dxfs count="3">
    <dxf>
      <font>
        <condense val="0"/>
        <extend val="0"/>
        <color indexed="11"/>
      </font>
    </dxf>
    <dxf>
      <font>
        <condense val="0"/>
        <extend val="0"/>
        <color indexed="13"/>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Black"/>
                <a:ea typeface="Arial Black"/>
                <a:cs typeface="Arial Black"/>
              </a:defRPr>
            </a:pPr>
            <a:r>
              <a:rPr lang="en-US"/>
              <a:t>Gap Analysis, from smallest (score 0) to biggest (score 5) weaknesses</a:t>
            </a:r>
          </a:p>
        </c:rich>
      </c:tx>
      <c:layout>
        <c:manualLayout>
          <c:xMode val="edge"/>
          <c:yMode val="edge"/>
          <c:x val="0.20000026919711958"/>
          <c:y val="2.9411764705882353E-2"/>
        </c:manualLayout>
      </c:layout>
      <c:overlay val="0"/>
      <c:spPr>
        <a:noFill/>
        <a:ln w="25400">
          <a:noFill/>
        </a:ln>
      </c:spPr>
    </c:title>
    <c:autoTitleDeleted val="0"/>
    <c:plotArea>
      <c:layout>
        <c:manualLayout>
          <c:layoutTarget val="inner"/>
          <c:xMode val="edge"/>
          <c:yMode val="edge"/>
          <c:x val="0.49090936329754264"/>
          <c:y val="0.21696294255990847"/>
          <c:w val="0.48295481342929547"/>
          <c:h val="0.75542551818586312"/>
        </c:manualLayout>
      </c:layout>
      <c:barChart>
        <c:barDir val="bar"/>
        <c:grouping val="clustered"/>
        <c:varyColors val="0"/>
        <c:ser>
          <c:idx val="0"/>
          <c:order val="0"/>
          <c:spPr>
            <a:solidFill>
              <a:srgbClr val="0000FF"/>
            </a:solidFill>
            <a:ln w="12700">
              <a:solidFill>
                <a:srgbClr val="000000"/>
              </a:solidFill>
              <a:prstDash val="solid"/>
            </a:ln>
          </c:spPr>
          <c:invertIfNegative val="0"/>
          <c:cat>
            <c:strRef>
              <c:f>'12.Gap Analysis'!$B$6:$B$21</c:f>
              <c:strCache>
                <c:ptCount val="16"/>
                <c:pt idx="0">
                  <c:v>Financial resources for laboratory activities</c:v>
                </c:pt>
                <c:pt idx="1">
                  <c:v>Human resources – qualifications and availability of suitable laboratory staff</c:v>
                </c:pt>
                <c:pt idx="2">
                  <c:v>Equipment adequacy</c:v>
                </c:pt>
                <c:pt idx="3">
                  <c:v>Equipment calibration and maintenance</c:v>
                </c:pt>
                <c:pt idx="4">
                  <c:v>Reagent and consumable quality</c:v>
                </c:pt>
                <c:pt idx="5">
                  <c:v>Reagent and consumable availability and delivery</c:v>
                </c:pt>
                <c:pt idx="6">
                  <c:v>Specimen collection standardization and quality </c:v>
                </c:pt>
                <c:pt idx="7">
                  <c:v>Guidelines on laboratory practices</c:v>
                </c:pt>
                <c:pt idx="8">
                  <c:v>Transportation of specimens</c:v>
                </c:pt>
                <c:pt idx="9">
                  <c:v>Laboratory organization, service delivery structure</c:v>
                </c:pt>
                <c:pt idx="10">
                  <c:v>Regulatory framework</c:v>
                </c:pt>
                <c:pt idx="11">
                  <c:v>Data management</c:v>
                </c:pt>
                <c:pt idx="12">
                  <c:v>Laboratory safety or security</c:v>
                </c:pt>
                <c:pt idx="13">
                  <c:v>Quality assurance</c:v>
                </c:pt>
                <c:pt idx="14">
                  <c:v>Political commitment (national laboratory policies, budget, etc.)</c:v>
                </c:pt>
                <c:pt idx="15">
                  <c:v>Other</c:v>
                </c:pt>
              </c:strCache>
            </c:strRef>
          </c:cat>
          <c:val>
            <c:numRef>
              <c:f>'12.Gap Analysis'!$C$6:$C$21</c:f>
              <c:numCache>
                <c:formatCode>General</c:formatCode>
                <c:ptCount val="16"/>
              </c:numCache>
            </c:numRef>
          </c:val>
          <c:extLst>
            <c:ext xmlns:c16="http://schemas.microsoft.com/office/drawing/2014/chart" uri="{C3380CC4-5D6E-409C-BE32-E72D297353CC}">
              <c16:uniqueId val="{00000000-0216-4B68-9579-DE4AA20E8F97}"/>
            </c:ext>
          </c:extLst>
        </c:ser>
        <c:dLbls>
          <c:showLegendKey val="0"/>
          <c:showVal val="0"/>
          <c:showCatName val="0"/>
          <c:showSerName val="0"/>
          <c:showPercent val="0"/>
          <c:showBubbleSize val="0"/>
        </c:dLbls>
        <c:gapWidth val="30"/>
        <c:axId val="722349184"/>
        <c:axId val="1"/>
      </c:barChart>
      <c:catAx>
        <c:axId val="7223491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5"/>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722349184"/>
        <c:crosses val="autoZero"/>
        <c:crossBetween val="between"/>
        <c:majorUnit val="1"/>
        <c:minorUnit val="0.04"/>
      </c:valAx>
      <c:spPr>
        <a:gradFill rotWithShape="0">
          <a:gsLst>
            <a:gs pos="0">
              <a:srgbClr val="00FF00"/>
            </a:gs>
            <a:gs pos="100000">
              <a:srgbClr val="FF000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Black"/>
                <a:ea typeface="Arial Black"/>
                <a:cs typeface="Arial Black"/>
              </a:defRPr>
            </a:pPr>
            <a:r>
              <a:rPr lang="en-US"/>
              <a:t>Gap Analysis, from smallest (score 0) to biggest (score 5) weaknesses</a:t>
            </a:r>
          </a:p>
        </c:rich>
      </c:tx>
      <c:layout>
        <c:manualLayout>
          <c:xMode val="edge"/>
          <c:yMode val="edge"/>
          <c:x val="0.13438684649014138"/>
          <c:y val="8.8186288367009969E-3"/>
        </c:manualLayout>
      </c:layout>
      <c:overlay val="0"/>
      <c:spPr>
        <a:noFill/>
        <a:ln w="25400">
          <a:noFill/>
        </a:ln>
      </c:spPr>
    </c:title>
    <c:autoTitleDeleted val="0"/>
    <c:plotArea>
      <c:layout>
        <c:manualLayout>
          <c:layoutTarget val="inner"/>
          <c:xMode val="edge"/>
          <c:yMode val="edge"/>
          <c:x val="0.46611653962796779"/>
          <c:y val="0.11993335217913356"/>
          <c:w val="0.50970146281395956"/>
          <c:h val="0.86246190022935754"/>
        </c:manualLayout>
      </c:layout>
      <c:barChart>
        <c:barDir val="bar"/>
        <c:grouping val="clustered"/>
        <c:varyColors val="0"/>
        <c:ser>
          <c:idx val="0"/>
          <c:order val="0"/>
          <c:spPr>
            <a:solidFill>
              <a:srgbClr val="0000FF"/>
            </a:solidFill>
            <a:ln w="12700">
              <a:solidFill>
                <a:srgbClr val="000000"/>
              </a:solidFill>
              <a:prstDash val="solid"/>
            </a:ln>
          </c:spPr>
          <c:invertIfNegative val="0"/>
          <c:cat>
            <c:strRef>
              <c:f>'12.Gap Analysis'!$B$6:$B$21</c:f>
              <c:strCache>
                <c:ptCount val="16"/>
                <c:pt idx="0">
                  <c:v>Financial resources for laboratory activities</c:v>
                </c:pt>
                <c:pt idx="1">
                  <c:v>Human resources – qualifications and availability of suitable laboratory staff</c:v>
                </c:pt>
                <c:pt idx="2">
                  <c:v>Equipment adequacy</c:v>
                </c:pt>
                <c:pt idx="3">
                  <c:v>Equipment calibration and maintenance</c:v>
                </c:pt>
                <c:pt idx="4">
                  <c:v>Reagent and consumable quality</c:v>
                </c:pt>
                <c:pt idx="5">
                  <c:v>Reagent and consumable availability and delivery</c:v>
                </c:pt>
                <c:pt idx="6">
                  <c:v>Specimen collection standardization and quality </c:v>
                </c:pt>
                <c:pt idx="7">
                  <c:v>Guidelines on laboratory practices</c:v>
                </c:pt>
                <c:pt idx="8">
                  <c:v>Transportation of specimens</c:v>
                </c:pt>
                <c:pt idx="9">
                  <c:v>Laboratory organization, service delivery structure</c:v>
                </c:pt>
                <c:pt idx="10">
                  <c:v>Regulatory framework</c:v>
                </c:pt>
                <c:pt idx="11">
                  <c:v>Data management</c:v>
                </c:pt>
                <c:pt idx="12">
                  <c:v>Laboratory safety or security</c:v>
                </c:pt>
                <c:pt idx="13">
                  <c:v>Quality assurance</c:v>
                </c:pt>
                <c:pt idx="14">
                  <c:v>Political commitment (national laboratory policies, budget, etc.)</c:v>
                </c:pt>
                <c:pt idx="15">
                  <c:v>Other</c:v>
                </c:pt>
              </c:strCache>
            </c:strRef>
          </c:cat>
          <c:val>
            <c:numRef>
              <c:f>'12.Gap Analysis'!$C$6:$C$21</c:f>
              <c:numCache>
                <c:formatCode>General</c:formatCode>
                <c:ptCount val="16"/>
              </c:numCache>
            </c:numRef>
          </c:val>
          <c:extLst>
            <c:ext xmlns:c16="http://schemas.microsoft.com/office/drawing/2014/chart" uri="{C3380CC4-5D6E-409C-BE32-E72D297353CC}">
              <c16:uniqueId val="{00000000-57CD-4DE5-B293-414C7A81B9FD}"/>
            </c:ext>
          </c:extLst>
        </c:ser>
        <c:dLbls>
          <c:showLegendKey val="0"/>
          <c:showVal val="0"/>
          <c:showCatName val="0"/>
          <c:showSerName val="0"/>
          <c:showPercent val="0"/>
          <c:showBubbleSize val="0"/>
        </c:dLbls>
        <c:gapWidth val="30"/>
        <c:axId val="722355584"/>
        <c:axId val="1"/>
      </c:barChart>
      <c:catAx>
        <c:axId val="7223555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5"/>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722355584"/>
        <c:crosses val="autoZero"/>
        <c:crossBetween val="between"/>
        <c:majorUnit val="1"/>
        <c:minorUnit val="0.04"/>
      </c:valAx>
      <c:spPr>
        <a:gradFill rotWithShape="0">
          <a:gsLst>
            <a:gs pos="0">
              <a:srgbClr val="00FF00"/>
            </a:gs>
            <a:gs pos="100000">
              <a:srgbClr val="FF000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970082659930627"/>
          <c:y val="8.8687829427643791E-2"/>
          <c:w val="0.57795630283343269"/>
          <c:h val="0.89299469630593065"/>
        </c:manualLayout>
      </c:layout>
      <c:barChart>
        <c:barDir val="bar"/>
        <c:grouping val="clustered"/>
        <c:varyColors val="0"/>
        <c:ser>
          <c:idx val="7"/>
          <c:order val="0"/>
          <c:spPr>
            <a:solidFill>
              <a:srgbClr val="0000FF"/>
            </a:solidFill>
            <a:ln w="12700">
              <a:solidFill>
                <a:srgbClr val="000000"/>
              </a:solidFill>
              <a:prstDash val="solid"/>
            </a:ln>
          </c:spPr>
          <c:invertIfNegative val="0"/>
          <c:dLbls>
            <c:delete val="1"/>
          </c:dLbls>
          <c:cat>
            <c:strRef>
              <c:f>Summary!$B$53:$B$63</c:f>
              <c:strCache>
                <c:ptCount val="11"/>
                <c:pt idx="0">
                  <c:v>Organization and management</c:v>
                </c:pt>
                <c:pt idx="1">
                  <c:v>Documents</c:v>
                </c:pt>
                <c:pt idx="2">
                  <c:v>Specimen collection, handling and transport</c:v>
                </c:pt>
                <c:pt idx="3">
                  <c:v>Data and information management</c:v>
                </c:pt>
                <c:pt idx="4">
                  <c:v>Consumables and reagents </c:v>
                </c:pt>
                <c:pt idx="5">
                  <c:v>Equipment</c:v>
                </c:pt>
                <c:pt idx="6">
                  <c:v>Laboratory testing performance</c:v>
                </c:pt>
                <c:pt idx="7">
                  <c:v>Facilities</c:v>
                </c:pt>
                <c:pt idx="8">
                  <c:v>Human resources</c:v>
                </c:pt>
                <c:pt idx="9">
                  <c:v>Biorisk management</c:v>
                </c:pt>
                <c:pt idx="10">
                  <c:v>Public health functions </c:v>
                </c:pt>
              </c:strCache>
            </c:strRef>
          </c:cat>
          <c:val>
            <c:numRef>
              <c:f>Summary!$C$53:$C$63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ADB-440B-8797-4BAB7B31DF8F}"/>
            </c:ext>
          </c:extLst>
        </c:ser>
        <c:dLbls>
          <c:showLegendKey val="0"/>
          <c:showVal val="1"/>
          <c:showCatName val="0"/>
          <c:showSerName val="0"/>
          <c:showPercent val="0"/>
          <c:showBubbleSize val="0"/>
        </c:dLbls>
        <c:gapWidth val="150"/>
        <c:axId val="722341584"/>
        <c:axId val="1"/>
      </c:barChart>
      <c:catAx>
        <c:axId val="7223415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1"/>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722341584"/>
        <c:crosses val="autoZero"/>
        <c:crossBetween val="between"/>
        <c:majorUnit val="0.2"/>
      </c:valAx>
      <c:spPr>
        <a:gradFill rotWithShape="0">
          <a:gsLst>
            <a:gs pos="0">
              <a:srgbClr val="FF0000"/>
            </a:gs>
            <a:gs pos="100000">
              <a:srgbClr val="00FF00"/>
            </a:gs>
          </a:gsLst>
          <a:lin ang="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CheckBox" fmlaLink="$C$31" lockText="1" noThreeD="1"/>
</file>

<file path=xl/ctrlProps/ctrlProp10.xml><?xml version="1.0" encoding="utf-8"?>
<formControlPr xmlns="http://schemas.microsoft.com/office/spreadsheetml/2009/9/main" objectType="CheckBox" fmlaLink="$C$40" lockText="1" noThreeD="1"/>
</file>

<file path=xl/ctrlProps/ctrlProp11.xml><?xml version="1.0" encoding="utf-8"?>
<formControlPr xmlns="http://schemas.microsoft.com/office/spreadsheetml/2009/9/main" objectType="CheckBox" fmlaLink="$C$41" lockText="1" noThreeD="1"/>
</file>

<file path=xl/ctrlProps/ctrlProp12.xml><?xml version="1.0" encoding="utf-8"?>
<formControlPr xmlns="http://schemas.microsoft.com/office/spreadsheetml/2009/9/main" objectType="CheckBox" fmlaLink="$C$42" lockText="1" noThreeD="1"/>
</file>

<file path=xl/ctrlProps/ctrlProp13.xml><?xml version="1.0" encoding="utf-8"?>
<formControlPr xmlns="http://schemas.microsoft.com/office/spreadsheetml/2009/9/main" objectType="CheckBox" fmlaLink="$C$43" lockText="1" noThreeD="1"/>
</file>

<file path=xl/ctrlProps/ctrlProp14.xml><?xml version="1.0" encoding="utf-8"?>
<formControlPr xmlns="http://schemas.microsoft.com/office/spreadsheetml/2009/9/main" objectType="CheckBox" fmlaLink="$C$44" lockText="1" noThreeD="1"/>
</file>

<file path=xl/ctrlProps/ctrlProp15.xml><?xml version="1.0" encoding="utf-8"?>
<formControlPr xmlns="http://schemas.microsoft.com/office/spreadsheetml/2009/9/main" objectType="CheckBox" fmlaLink="$C$45" lockText="1" noThreeD="1"/>
</file>

<file path=xl/ctrlProps/ctrlProp16.xml><?xml version="1.0" encoding="utf-8"?>
<formControlPr xmlns="http://schemas.microsoft.com/office/spreadsheetml/2009/9/main" objectType="CheckBox" fmlaLink="$C$46" lockText="1" noThreeD="1"/>
</file>

<file path=xl/ctrlProps/ctrlProp17.xml><?xml version="1.0" encoding="utf-8"?>
<formControlPr xmlns="http://schemas.microsoft.com/office/spreadsheetml/2009/9/main" objectType="CheckBox" fmlaLink="$C$47" lockText="1" noThreeD="1"/>
</file>

<file path=xl/ctrlProps/ctrlProp18.xml><?xml version="1.0" encoding="utf-8"?>
<formControlPr xmlns="http://schemas.microsoft.com/office/spreadsheetml/2009/9/main" objectType="CheckBox" fmlaLink="$C$48" lockText="1" noThreeD="1"/>
</file>

<file path=xl/ctrlProps/ctrlProp19.xml><?xml version="1.0" encoding="utf-8"?>
<formControlPr xmlns="http://schemas.microsoft.com/office/spreadsheetml/2009/9/main" objectType="CheckBox" fmlaLink="$C$30" noThreeD="1"/>
</file>

<file path=xl/ctrlProps/ctrlProp2.xml><?xml version="1.0" encoding="utf-8"?>
<formControlPr xmlns="http://schemas.microsoft.com/office/spreadsheetml/2009/9/main" objectType="CheckBox" fmlaLink="$C$32" noThreeD="1"/>
</file>

<file path=xl/ctrlProps/ctrlProp3.xml><?xml version="1.0" encoding="utf-8"?>
<formControlPr xmlns="http://schemas.microsoft.com/office/spreadsheetml/2009/9/main" objectType="CheckBox" fmlaLink="$C$33" lockText="1" noThreeD="1"/>
</file>

<file path=xl/ctrlProps/ctrlProp4.xml><?xml version="1.0" encoding="utf-8"?>
<formControlPr xmlns="http://schemas.microsoft.com/office/spreadsheetml/2009/9/main" objectType="CheckBox" fmlaLink="$C$34" lockText="1" noThreeD="1"/>
</file>

<file path=xl/ctrlProps/ctrlProp5.xml><?xml version="1.0" encoding="utf-8"?>
<formControlPr xmlns="http://schemas.microsoft.com/office/spreadsheetml/2009/9/main" objectType="CheckBox" fmlaLink="$C$35" lockText="1" noThreeD="1"/>
</file>

<file path=xl/ctrlProps/ctrlProp6.xml><?xml version="1.0" encoding="utf-8"?>
<formControlPr xmlns="http://schemas.microsoft.com/office/spreadsheetml/2009/9/main" objectType="CheckBox" fmlaLink="$C$36" lockText="1" noThreeD="1"/>
</file>

<file path=xl/ctrlProps/ctrlProp7.xml><?xml version="1.0" encoding="utf-8"?>
<formControlPr xmlns="http://schemas.microsoft.com/office/spreadsheetml/2009/9/main" objectType="CheckBox" fmlaLink="$C$37" lockText="1" noThreeD="1"/>
</file>

<file path=xl/ctrlProps/ctrlProp8.xml><?xml version="1.0" encoding="utf-8"?>
<formControlPr xmlns="http://schemas.microsoft.com/office/spreadsheetml/2009/9/main" objectType="CheckBox" fmlaLink="$C$38" lockText="1" noThreeD="1"/>
</file>

<file path=xl/ctrlProps/ctrlProp9.xml><?xml version="1.0" encoding="utf-8"?>
<formControlPr xmlns="http://schemas.microsoft.com/office/spreadsheetml/2009/9/main" objectType="CheckBox" fmlaLink="$C$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2619375</xdr:colOff>
      <xdr:row>5</xdr:row>
      <xdr:rowOff>57150</xdr:rowOff>
    </xdr:to>
    <xdr:pic>
      <xdr:nvPicPr>
        <xdr:cNvPr id="16498" name="Picture 2" descr="WHO-EN-C-H">
          <a:extLst>
            <a:ext uri="{FF2B5EF4-FFF2-40B4-BE49-F238E27FC236}">
              <a16:creationId xmlns:a16="http://schemas.microsoft.com/office/drawing/2014/main" id="{82763610-4396-46CD-BB87-62A25440DD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4676775</xdr:colOff>
      <xdr:row>0</xdr:row>
      <xdr:rowOff>0</xdr:rowOff>
    </xdr:from>
    <xdr:to>
      <xdr:col>3</xdr:col>
      <xdr:colOff>38100</xdr:colOff>
      <xdr:row>1</xdr:row>
      <xdr:rowOff>28575</xdr:rowOff>
    </xdr:to>
    <xdr:sp macro="" textlink="">
      <xdr:nvSpPr>
        <xdr:cNvPr id="10424" name="Rectangle 3">
          <a:extLst>
            <a:ext uri="{FF2B5EF4-FFF2-40B4-BE49-F238E27FC236}">
              <a16:creationId xmlns:a16="http://schemas.microsoft.com/office/drawing/2014/main" id="{5F3A7528-827E-45A8-938F-CF125D2F1632}"/>
            </a:ext>
          </a:extLst>
        </xdr:cNvPr>
        <xdr:cNvSpPr>
          <a:spLocks noChangeArrowheads="1"/>
        </xdr:cNvSpPr>
      </xdr:nvSpPr>
      <xdr:spPr bwMode="auto">
        <a:xfrm>
          <a:off x="5124450" y="0"/>
          <a:ext cx="923925"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38100</xdr:colOff>
      <xdr:row>4</xdr:row>
      <xdr:rowOff>276225</xdr:rowOff>
    </xdr:from>
    <xdr:to>
      <xdr:col>7</xdr:col>
      <xdr:colOff>57150</xdr:colOff>
      <xdr:row>26</xdr:row>
      <xdr:rowOff>57150</xdr:rowOff>
    </xdr:to>
    <xdr:sp macro="" textlink="">
      <xdr:nvSpPr>
        <xdr:cNvPr id="10425" name="Rectangle 4">
          <a:extLst>
            <a:ext uri="{FF2B5EF4-FFF2-40B4-BE49-F238E27FC236}">
              <a16:creationId xmlns:a16="http://schemas.microsoft.com/office/drawing/2014/main" id="{011F8736-4E4A-4BC2-9082-7D84F55C9FB2}"/>
            </a:ext>
          </a:extLst>
        </xdr:cNvPr>
        <xdr:cNvSpPr>
          <a:spLocks noChangeArrowheads="1"/>
        </xdr:cNvSpPr>
      </xdr:nvSpPr>
      <xdr:spPr bwMode="auto">
        <a:xfrm>
          <a:off x="10944225" y="1352550"/>
          <a:ext cx="1238250" cy="5362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27</xdr:row>
      <xdr:rowOff>285750</xdr:rowOff>
    </xdr:from>
    <xdr:to>
      <xdr:col>4</xdr:col>
      <xdr:colOff>4019550</xdr:colOff>
      <xdr:row>42</xdr:row>
      <xdr:rowOff>76200</xdr:rowOff>
    </xdr:to>
    <xdr:sp macro="" textlink="" fLocksText="0">
      <xdr:nvSpPr>
        <xdr:cNvPr id="10426" name="Text Box 6">
          <a:extLst>
            <a:ext uri="{FF2B5EF4-FFF2-40B4-BE49-F238E27FC236}">
              <a16:creationId xmlns:a16="http://schemas.microsoft.com/office/drawing/2014/main" id="{D1BA4875-A560-4877-8FC9-46880B20B426}"/>
            </a:ext>
          </a:extLst>
        </xdr:cNvPr>
        <xdr:cNvSpPr txBox="1">
          <a:spLocks noChangeArrowheads="1"/>
        </xdr:cNvSpPr>
      </xdr:nvSpPr>
      <xdr:spPr bwMode="auto">
        <a:xfrm>
          <a:off x="476250" y="7105650"/>
          <a:ext cx="10401300" cy="2371725"/>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9525</xdr:colOff>
      <xdr:row>0</xdr:row>
      <xdr:rowOff>0</xdr:rowOff>
    </xdr:from>
    <xdr:to>
      <xdr:col>9</xdr:col>
      <xdr:colOff>9525</xdr:colOff>
      <xdr:row>4</xdr:row>
      <xdr:rowOff>57150</xdr:rowOff>
    </xdr:to>
    <xdr:sp macro="" textlink="">
      <xdr:nvSpPr>
        <xdr:cNvPr id="10429" name="Rectangle 4">
          <a:extLst>
            <a:ext uri="{FF2B5EF4-FFF2-40B4-BE49-F238E27FC236}">
              <a16:creationId xmlns:a16="http://schemas.microsoft.com/office/drawing/2014/main" id="{BC18CB1D-529E-48D0-AE1D-D4A70B57A240}"/>
            </a:ext>
          </a:extLst>
        </xdr:cNvPr>
        <xdr:cNvSpPr>
          <a:spLocks noChangeArrowheads="1"/>
        </xdr:cNvSpPr>
      </xdr:nvSpPr>
      <xdr:spPr bwMode="auto">
        <a:xfrm>
          <a:off x="12744450" y="0"/>
          <a:ext cx="609600" cy="1133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4686300</xdr:colOff>
      <xdr:row>0</xdr:row>
      <xdr:rowOff>0</xdr:rowOff>
    </xdr:from>
    <xdr:to>
      <xdr:col>3</xdr:col>
      <xdr:colOff>0</xdr:colOff>
      <xdr:row>1</xdr:row>
      <xdr:rowOff>28575</xdr:rowOff>
    </xdr:to>
    <xdr:sp macro="" textlink="">
      <xdr:nvSpPr>
        <xdr:cNvPr id="11441" name="Rectangle 2">
          <a:extLst>
            <a:ext uri="{FF2B5EF4-FFF2-40B4-BE49-F238E27FC236}">
              <a16:creationId xmlns:a16="http://schemas.microsoft.com/office/drawing/2014/main" id="{50197962-FD53-4B75-8001-1C8372B4929C}"/>
            </a:ext>
          </a:extLst>
        </xdr:cNvPr>
        <xdr:cNvSpPr>
          <a:spLocks noChangeArrowheads="1"/>
        </xdr:cNvSpPr>
      </xdr:nvSpPr>
      <xdr:spPr bwMode="auto">
        <a:xfrm>
          <a:off x="5133975" y="0"/>
          <a:ext cx="876300"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38100</xdr:colOff>
      <xdr:row>4</xdr:row>
      <xdr:rowOff>238125</xdr:rowOff>
    </xdr:from>
    <xdr:to>
      <xdr:col>7</xdr:col>
      <xdr:colOff>57150</xdr:colOff>
      <xdr:row>45</xdr:row>
      <xdr:rowOff>47625</xdr:rowOff>
    </xdr:to>
    <xdr:sp macro="" textlink="">
      <xdr:nvSpPr>
        <xdr:cNvPr id="11442" name="Rectangle 3">
          <a:extLst>
            <a:ext uri="{FF2B5EF4-FFF2-40B4-BE49-F238E27FC236}">
              <a16:creationId xmlns:a16="http://schemas.microsoft.com/office/drawing/2014/main" id="{91C12C8B-0D59-424F-82BC-736AD46C4F2F}"/>
            </a:ext>
          </a:extLst>
        </xdr:cNvPr>
        <xdr:cNvSpPr>
          <a:spLocks noChangeArrowheads="1"/>
        </xdr:cNvSpPr>
      </xdr:nvSpPr>
      <xdr:spPr bwMode="auto">
        <a:xfrm>
          <a:off x="10944225" y="1314450"/>
          <a:ext cx="1238250" cy="8753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46</xdr:row>
      <xdr:rowOff>295275</xdr:rowOff>
    </xdr:from>
    <xdr:to>
      <xdr:col>4</xdr:col>
      <xdr:colOff>4010025</xdr:colOff>
      <xdr:row>65</xdr:row>
      <xdr:rowOff>66675</xdr:rowOff>
    </xdr:to>
    <xdr:sp macro="" textlink="" fLocksText="0">
      <xdr:nvSpPr>
        <xdr:cNvPr id="11443" name="Text Box 5">
          <a:extLst>
            <a:ext uri="{FF2B5EF4-FFF2-40B4-BE49-F238E27FC236}">
              <a16:creationId xmlns:a16="http://schemas.microsoft.com/office/drawing/2014/main" id="{C6394370-3A35-4601-9955-F5AA1C47EFFD}"/>
            </a:ext>
          </a:extLst>
        </xdr:cNvPr>
        <xdr:cNvSpPr txBox="1">
          <a:spLocks noChangeArrowheads="1"/>
        </xdr:cNvSpPr>
      </xdr:nvSpPr>
      <xdr:spPr bwMode="auto">
        <a:xfrm>
          <a:off x="476250" y="10506075"/>
          <a:ext cx="10391775" cy="3000375"/>
        </a:xfrm>
        <a:prstGeom prst="rect">
          <a:avLst/>
        </a:prstGeom>
        <a:solidFill>
          <a:srgbClr val="FFFFFF"/>
        </a:solidFill>
        <a:ln w="38100" cmpd="dbl">
          <a:solidFill>
            <a:srgbClr val="000000"/>
          </a:solidFill>
          <a:miter lim="800000"/>
          <a:headEnd/>
          <a:tailEnd/>
        </a:ln>
      </xdr:spPr>
    </xdr:sp>
    <xdr:clientData fLocksWithSheet="0"/>
  </xdr:twoCellAnchor>
  <xdr:twoCellAnchor>
    <xdr:from>
      <xdr:col>7</xdr:col>
      <xdr:colOff>590550</xdr:colOff>
      <xdr:row>0</xdr:row>
      <xdr:rowOff>0</xdr:rowOff>
    </xdr:from>
    <xdr:to>
      <xdr:col>8</xdr:col>
      <xdr:colOff>600075</xdr:colOff>
      <xdr:row>3</xdr:row>
      <xdr:rowOff>447675</xdr:rowOff>
    </xdr:to>
    <xdr:sp macro="" textlink="">
      <xdr:nvSpPr>
        <xdr:cNvPr id="11447" name="Rectangle 3">
          <a:extLst>
            <a:ext uri="{FF2B5EF4-FFF2-40B4-BE49-F238E27FC236}">
              <a16:creationId xmlns:a16="http://schemas.microsoft.com/office/drawing/2014/main" id="{C6AB3F0B-31BE-45EB-8D93-EC4FE4D2375F}"/>
            </a:ext>
          </a:extLst>
        </xdr:cNvPr>
        <xdr:cNvSpPr>
          <a:spLocks noChangeArrowheads="1"/>
        </xdr:cNvSpPr>
      </xdr:nvSpPr>
      <xdr:spPr bwMode="auto">
        <a:xfrm>
          <a:off x="12715875" y="0"/>
          <a:ext cx="619125" cy="1076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4686300</xdr:colOff>
      <xdr:row>0</xdr:row>
      <xdr:rowOff>0</xdr:rowOff>
    </xdr:from>
    <xdr:to>
      <xdr:col>3</xdr:col>
      <xdr:colOff>57150</xdr:colOff>
      <xdr:row>1</xdr:row>
      <xdr:rowOff>9525</xdr:rowOff>
    </xdr:to>
    <xdr:sp macro="" textlink="">
      <xdr:nvSpPr>
        <xdr:cNvPr id="12485" name="Rectangle 5">
          <a:extLst>
            <a:ext uri="{FF2B5EF4-FFF2-40B4-BE49-F238E27FC236}">
              <a16:creationId xmlns:a16="http://schemas.microsoft.com/office/drawing/2014/main" id="{7CE4C023-E820-40EB-9AB1-443A8EC0F2E8}"/>
            </a:ext>
          </a:extLst>
        </xdr:cNvPr>
        <xdr:cNvSpPr>
          <a:spLocks noChangeArrowheads="1"/>
        </xdr:cNvSpPr>
      </xdr:nvSpPr>
      <xdr:spPr bwMode="auto">
        <a:xfrm>
          <a:off x="5133975" y="0"/>
          <a:ext cx="93345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47625</xdr:colOff>
      <xdr:row>4</xdr:row>
      <xdr:rowOff>304800</xdr:rowOff>
    </xdr:from>
    <xdr:to>
      <xdr:col>7</xdr:col>
      <xdr:colOff>66675</xdr:colOff>
      <xdr:row>53</xdr:row>
      <xdr:rowOff>38100</xdr:rowOff>
    </xdr:to>
    <xdr:sp macro="" textlink="">
      <xdr:nvSpPr>
        <xdr:cNvPr id="12486" name="Rectangle 6">
          <a:extLst>
            <a:ext uri="{FF2B5EF4-FFF2-40B4-BE49-F238E27FC236}">
              <a16:creationId xmlns:a16="http://schemas.microsoft.com/office/drawing/2014/main" id="{97E8071B-74AA-4672-8EA6-C6E482623ABF}"/>
            </a:ext>
          </a:extLst>
        </xdr:cNvPr>
        <xdr:cNvSpPr>
          <a:spLocks noChangeArrowheads="1"/>
        </xdr:cNvSpPr>
      </xdr:nvSpPr>
      <xdr:spPr bwMode="auto">
        <a:xfrm>
          <a:off x="10953750" y="1314450"/>
          <a:ext cx="1238250" cy="13763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53</xdr:row>
      <xdr:rowOff>295275</xdr:rowOff>
    </xdr:from>
    <xdr:to>
      <xdr:col>4</xdr:col>
      <xdr:colOff>3981450</xdr:colOff>
      <xdr:row>80</xdr:row>
      <xdr:rowOff>95250</xdr:rowOff>
    </xdr:to>
    <xdr:sp macro="" textlink="" fLocksText="0">
      <xdr:nvSpPr>
        <xdr:cNvPr id="12487" name="Text Box 10">
          <a:extLst>
            <a:ext uri="{FF2B5EF4-FFF2-40B4-BE49-F238E27FC236}">
              <a16:creationId xmlns:a16="http://schemas.microsoft.com/office/drawing/2014/main" id="{59BA55A5-261C-4926-9BEC-B22A44DF5628}"/>
            </a:ext>
          </a:extLst>
        </xdr:cNvPr>
        <xdr:cNvSpPr txBox="1">
          <a:spLocks noChangeArrowheads="1"/>
        </xdr:cNvSpPr>
      </xdr:nvSpPr>
      <xdr:spPr bwMode="auto">
        <a:xfrm>
          <a:off x="466725" y="15335250"/>
          <a:ext cx="10372725" cy="432435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19050</xdr:colOff>
      <xdr:row>0</xdr:row>
      <xdr:rowOff>0</xdr:rowOff>
    </xdr:from>
    <xdr:to>
      <xdr:col>8</xdr:col>
      <xdr:colOff>561975</xdr:colOff>
      <xdr:row>5</xdr:row>
      <xdr:rowOff>28575</xdr:rowOff>
    </xdr:to>
    <xdr:sp macro="" textlink="">
      <xdr:nvSpPr>
        <xdr:cNvPr id="12490" name="Rectangle 6">
          <a:extLst>
            <a:ext uri="{FF2B5EF4-FFF2-40B4-BE49-F238E27FC236}">
              <a16:creationId xmlns:a16="http://schemas.microsoft.com/office/drawing/2014/main" id="{3A431E7E-B909-485D-8D6F-C1E2E1D095DC}"/>
            </a:ext>
          </a:extLst>
        </xdr:cNvPr>
        <xdr:cNvSpPr>
          <a:spLocks noChangeArrowheads="1"/>
        </xdr:cNvSpPr>
      </xdr:nvSpPr>
      <xdr:spPr bwMode="auto">
        <a:xfrm>
          <a:off x="12753975" y="0"/>
          <a:ext cx="542925" cy="1352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4686300</xdr:colOff>
      <xdr:row>0</xdr:row>
      <xdr:rowOff>0</xdr:rowOff>
    </xdr:from>
    <xdr:to>
      <xdr:col>3</xdr:col>
      <xdr:colOff>19050</xdr:colOff>
      <xdr:row>1</xdr:row>
      <xdr:rowOff>47625</xdr:rowOff>
    </xdr:to>
    <xdr:sp macro="" textlink="">
      <xdr:nvSpPr>
        <xdr:cNvPr id="13496" name="Rectangle 2">
          <a:extLst>
            <a:ext uri="{FF2B5EF4-FFF2-40B4-BE49-F238E27FC236}">
              <a16:creationId xmlns:a16="http://schemas.microsoft.com/office/drawing/2014/main" id="{4FB09002-4FCC-4D56-A10C-7B53CBB3FB45}"/>
            </a:ext>
          </a:extLst>
        </xdr:cNvPr>
        <xdr:cNvSpPr>
          <a:spLocks noChangeArrowheads="1"/>
        </xdr:cNvSpPr>
      </xdr:nvSpPr>
      <xdr:spPr bwMode="auto">
        <a:xfrm>
          <a:off x="5133975" y="0"/>
          <a:ext cx="89535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38100</xdr:colOff>
      <xdr:row>4</xdr:row>
      <xdr:rowOff>276225</xdr:rowOff>
    </xdr:from>
    <xdr:to>
      <xdr:col>7</xdr:col>
      <xdr:colOff>57150</xdr:colOff>
      <xdr:row>32</xdr:row>
      <xdr:rowOff>19050</xdr:rowOff>
    </xdr:to>
    <xdr:sp macro="" textlink="">
      <xdr:nvSpPr>
        <xdr:cNvPr id="13497" name="Rectangle 3">
          <a:extLst>
            <a:ext uri="{FF2B5EF4-FFF2-40B4-BE49-F238E27FC236}">
              <a16:creationId xmlns:a16="http://schemas.microsoft.com/office/drawing/2014/main" id="{8A103589-89CA-4F69-8092-BA93746801AD}"/>
            </a:ext>
          </a:extLst>
        </xdr:cNvPr>
        <xdr:cNvSpPr>
          <a:spLocks noChangeArrowheads="1"/>
        </xdr:cNvSpPr>
      </xdr:nvSpPr>
      <xdr:spPr bwMode="auto">
        <a:xfrm>
          <a:off x="10944225" y="1352550"/>
          <a:ext cx="1238250" cy="792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32</xdr:row>
      <xdr:rowOff>285750</xdr:rowOff>
    </xdr:from>
    <xdr:to>
      <xdr:col>4</xdr:col>
      <xdr:colOff>3971925</xdr:colOff>
      <xdr:row>56</xdr:row>
      <xdr:rowOff>76200</xdr:rowOff>
    </xdr:to>
    <xdr:sp macro="" textlink="" fLocksText="0">
      <xdr:nvSpPr>
        <xdr:cNvPr id="13498" name="Text Box 5">
          <a:extLst>
            <a:ext uri="{FF2B5EF4-FFF2-40B4-BE49-F238E27FC236}">
              <a16:creationId xmlns:a16="http://schemas.microsoft.com/office/drawing/2014/main" id="{BB64E101-04B1-4777-8DBD-A1B29CFCB96A}"/>
            </a:ext>
          </a:extLst>
        </xdr:cNvPr>
        <xdr:cNvSpPr txBox="1">
          <a:spLocks noChangeArrowheads="1"/>
        </xdr:cNvSpPr>
      </xdr:nvSpPr>
      <xdr:spPr bwMode="auto">
        <a:xfrm>
          <a:off x="476250" y="9544050"/>
          <a:ext cx="10353675" cy="382905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28575</xdr:colOff>
      <xdr:row>0</xdr:row>
      <xdr:rowOff>0</xdr:rowOff>
    </xdr:from>
    <xdr:to>
      <xdr:col>8</xdr:col>
      <xdr:colOff>533400</xdr:colOff>
      <xdr:row>4</xdr:row>
      <xdr:rowOff>76200</xdr:rowOff>
    </xdr:to>
    <xdr:sp macro="" textlink="">
      <xdr:nvSpPr>
        <xdr:cNvPr id="13501" name="Rectangle 3">
          <a:extLst>
            <a:ext uri="{FF2B5EF4-FFF2-40B4-BE49-F238E27FC236}">
              <a16:creationId xmlns:a16="http://schemas.microsoft.com/office/drawing/2014/main" id="{8C3E9AB8-4038-4A08-9D94-F53C3B75E450}"/>
            </a:ext>
          </a:extLst>
        </xdr:cNvPr>
        <xdr:cNvSpPr>
          <a:spLocks noChangeArrowheads="1"/>
        </xdr:cNvSpPr>
      </xdr:nvSpPr>
      <xdr:spPr bwMode="auto">
        <a:xfrm>
          <a:off x="12763500" y="0"/>
          <a:ext cx="504825" cy="1152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47625</xdr:colOff>
      <xdr:row>24</xdr:row>
      <xdr:rowOff>76200</xdr:rowOff>
    </xdr:from>
    <xdr:to>
      <xdr:col>3</xdr:col>
      <xdr:colOff>3333750</xdr:colOff>
      <xdr:row>54</xdr:row>
      <xdr:rowOff>47625</xdr:rowOff>
    </xdr:to>
    <xdr:graphicFrame macro="">
      <xdr:nvGraphicFramePr>
        <xdr:cNvPr id="4216" name="Chart 2">
          <a:extLst>
            <a:ext uri="{FF2B5EF4-FFF2-40B4-BE49-F238E27FC236}">
              <a16:creationId xmlns:a16="http://schemas.microsoft.com/office/drawing/2014/main" id="{74C0B71B-71AF-4477-BE9E-124536891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28575</xdr:colOff>
      <xdr:row>58</xdr:row>
      <xdr:rowOff>28575</xdr:rowOff>
    </xdr:from>
    <xdr:to>
      <xdr:col>3</xdr:col>
      <xdr:colOff>3333750</xdr:colOff>
      <xdr:row>84</xdr:row>
      <xdr:rowOff>142875</xdr:rowOff>
    </xdr:to>
    <xdr:sp macro="" textlink="" fLocksText="0">
      <xdr:nvSpPr>
        <xdr:cNvPr id="4217" name="Text Box 6">
          <a:extLst>
            <a:ext uri="{FF2B5EF4-FFF2-40B4-BE49-F238E27FC236}">
              <a16:creationId xmlns:a16="http://schemas.microsoft.com/office/drawing/2014/main" id="{6AFC3E6C-8A4B-42D9-A023-7E9B0F8B1BEA}"/>
            </a:ext>
          </a:extLst>
        </xdr:cNvPr>
        <xdr:cNvSpPr txBox="1">
          <a:spLocks noChangeArrowheads="1"/>
        </xdr:cNvSpPr>
      </xdr:nvSpPr>
      <xdr:spPr bwMode="auto">
        <a:xfrm>
          <a:off x="476250" y="10534650"/>
          <a:ext cx="8401050" cy="4324350"/>
        </a:xfrm>
        <a:prstGeom prst="rect">
          <a:avLst/>
        </a:prstGeom>
        <a:solidFill>
          <a:srgbClr val="FFFFFF"/>
        </a:solidFill>
        <a:ln w="38100" cmpd="dbl">
          <a:solidFill>
            <a:srgbClr val="000000"/>
          </a:solidFill>
          <a:miter lim="800000"/>
          <a:headEnd/>
          <a:tailEnd/>
        </a:ln>
      </xdr:spPr>
    </xdr:sp>
    <xdr:clientData fLocksWithSheet="0"/>
  </xdr:twoCellAnchor>
</xdr:wsDr>
</file>

<file path=xl/drawings/drawing15.xml><?xml version="1.0" encoding="utf-8"?>
<xdr:wsDr xmlns:xdr="http://schemas.openxmlformats.org/drawingml/2006/spreadsheetDrawing" xmlns:a="http://schemas.openxmlformats.org/drawingml/2006/main">
  <xdr:twoCellAnchor>
    <xdr:from>
      <xdr:col>0</xdr:col>
      <xdr:colOff>285750</xdr:colOff>
      <xdr:row>112</xdr:row>
      <xdr:rowOff>76200</xdr:rowOff>
    </xdr:from>
    <xdr:to>
      <xdr:col>2</xdr:col>
      <xdr:colOff>542925</xdr:colOff>
      <xdr:row>144</xdr:row>
      <xdr:rowOff>104775</xdr:rowOff>
    </xdr:to>
    <xdr:sp macro="" textlink="" fLocksText="0">
      <xdr:nvSpPr>
        <xdr:cNvPr id="14632" name="Text Box 1">
          <a:extLst>
            <a:ext uri="{FF2B5EF4-FFF2-40B4-BE49-F238E27FC236}">
              <a16:creationId xmlns:a16="http://schemas.microsoft.com/office/drawing/2014/main" id="{A08E2B3F-5F55-4EF6-9E4C-4967AC985199}"/>
            </a:ext>
          </a:extLst>
        </xdr:cNvPr>
        <xdr:cNvSpPr txBox="1">
          <a:spLocks noChangeArrowheads="1"/>
        </xdr:cNvSpPr>
      </xdr:nvSpPr>
      <xdr:spPr bwMode="auto">
        <a:xfrm>
          <a:off x="285750" y="29689425"/>
          <a:ext cx="3419475" cy="6124575"/>
        </a:xfrm>
        <a:prstGeom prst="rect">
          <a:avLst/>
        </a:prstGeom>
        <a:solidFill>
          <a:srgbClr val="FFFFFF"/>
        </a:solidFill>
        <a:ln w="38100" cmpd="dbl">
          <a:solidFill>
            <a:srgbClr val="000000"/>
          </a:solidFill>
          <a:miter lim="800000"/>
          <a:headEnd/>
          <a:tailEnd/>
        </a:ln>
      </xdr:spPr>
    </xdr:sp>
    <xdr:clientData fLocksWithSheet="0"/>
  </xdr:twoCellAnchor>
  <xdr:twoCellAnchor>
    <xdr:from>
      <xdr:col>2</xdr:col>
      <xdr:colOff>647700</xdr:colOff>
      <xdr:row>112</xdr:row>
      <xdr:rowOff>76200</xdr:rowOff>
    </xdr:from>
    <xdr:to>
      <xdr:col>5</xdr:col>
      <xdr:colOff>257175</xdr:colOff>
      <xdr:row>144</xdr:row>
      <xdr:rowOff>104775</xdr:rowOff>
    </xdr:to>
    <xdr:sp macro="" textlink="" fLocksText="0">
      <xdr:nvSpPr>
        <xdr:cNvPr id="14633" name="Text Box 2">
          <a:extLst>
            <a:ext uri="{FF2B5EF4-FFF2-40B4-BE49-F238E27FC236}">
              <a16:creationId xmlns:a16="http://schemas.microsoft.com/office/drawing/2014/main" id="{DD080542-69D1-402F-B6BB-9385D00A7392}"/>
            </a:ext>
          </a:extLst>
        </xdr:cNvPr>
        <xdr:cNvSpPr txBox="1">
          <a:spLocks noChangeArrowheads="1"/>
        </xdr:cNvSpPr>
      </xdr:nvSpPr>
      <xdr:spPr bwMode="auto">
        <a:xfrm>
          <a:off x="3810000" y="29689425"/>
          <a:ext cx="3419475" cy="6124575"/>
        </a:xfrm>
        <a:prstGeom prst="rect">
          <a:avLst/>
        </a:prstGeom>
        <a:solidFill>
          <a:srgbClr val="FFFFFF"/>
        </a:solidFill>
        <a:ln w="38100" cmpd="dbl">
          <a:solidFill>
            <a:srgbClr val="000000"/>
          </a:solidFill>
          <a:miter lim="800000"/>
          <a:headEnd/>
          <a:tailEnd/>
        </a:ln>
      </xdr:spPr>
    </xdr:sp>
    <xdr:clientData fLocksWithSheet="0"/>
  </xdr:twoCellAnchor>
  <xdr:twoCellAnchor>
    <xdr:from>
      <xdr:col>0</xdr:col>
      <xdr:colOff>285750</xdr:colOff>
      <xdr:row>150</xdr:row>
      <xdr:rowOff>66675</xdr:rowOff>
    </xdr:from>
    <xdr:to>
      <xdr:col>5</xdr:col>
      <xdr:colOff>238125</xdr:colOff>
      <xdr:row>168</xdr:row>
      <xdr:rowOff>66675</xdr:rowOff>
    </xdr:to>
    <xdr:sp macro="" textlink="" fLocksText="0">
      <xdr:nvSpPr>
        <xdr:cNvPr id="14634" name="Text Box 3">
          <a:extLst>
            <a:ext uri="{FF2B5EF4-FFF2-40B4-BE49-F238E27FC236}">
              <a16:creationId xmlns:a16="http://schemas.microsoft.com/office/drawing/2014/main" id="{4A6C730A-A161-4152-AD87-C02F5DDA5F62}"/>
            </a:ext>
          </a:extLst>
        </xdr:cNvPr>
        <xdr:cNvSpPr txBox="1">
          <a:spLocks noChangeArrowheads="1"/>
        </xdr:cNvSpPr>
      </xdr:nvSpPr>
      <xdr:spPr bwMode="auto">
        <a:xfrm>
          <a:off x="285750" y="36918900"/>
          <a:ext cx="6924675" cy="3429000"/>
        </a:xfrm>
        <a:prstGeom prst="rect">
          <a:avLst/>
        </a:prstGeom>
        <a:solidFill>
          <a:srgbClr val="FFFFFF"/>
        </a:solidFill>
        <a:ln w="38100" cmpd="dbl">
          <a:solidFill>
            <a:srgbClr val="000000"/>
          </a:solidFill>
          <a:miter lim="800000"/>
          <a:headEnd/>
          <a:tailEnd/>
        </a:ln>
      </xdr:spPr>
    </xdr:sp>
    <xdr:clientData fLocksWithSheet="0"/>
  </xdr:twoCellAnchor>
  <xdr:twoCellAnchor>
    <xdr:from>
      <xdr:col>0</xdr:col>
      <xdr:colOff>76200</xdr:colOff>
      <xdr:row>81</xdr:row>
      <xdr:rowOff>95250</xdr:rowOff>
    </xdr:from>
    <xdr:to>
      <xdr:col>5</xdr:col>
      <xdr:colOff>971550</xdr:colOff>
      <xdr:row>109</xdr:row>
      <xdr:rowOff>161925</xdr:rowOff>
    </xdr:to>
    <xdr:graphicFrame macro="">
      <xdr:nvGraphicFramePr>
        <xdr:cNvPr id="14635" name="Chart 4">
          <a:extLst>
            <a:ext uri="{FF2B5EF4-FFF2-40B4-BE49-F238E27FC236}">
              <a16:creationId xmlns:a16="http://schemas.microsoft.com/office/drawing/2014/main" id="{5B852DEA-EFF2-4B42-986A-638D322BD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171450</xdr:rowOff>
    </xdr:from>
    <xdr:to>
      <xdr:col>5</xdr:col>
      <xdr:colOff>971550</xdr:colOff>
      <xdr:row>80</xdr:row>
      <xdr:rowOff>47625</xdr:rowOff>
    </xdr:to>
    <xdr:graphicFrame macro="">
      <xdr:nvGraphicFramePr>
        <xdr:cNvPr id="14636" name="Chart 5">
          <a:extLst>
            <a:ext uri="{FF2B5EF4-FFF2-40B4-BE49-F238E27FC236}">
              <a16:creationId xmlns:a16="http://schemas.microsoft.com/office/drawing/2014/main" id="{A356350C-415A-4A1C-96D2-05E2A2FA26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54</xdr:row>
      <xdr:rowOff>38100</xdr:rowOff>
    </xdr:from>
    <xdr:to>
      <xdr:col>1</xdr:col>
      <xdr:colOff>4019550</xdr:colOff>
      <xdr:row>80</xdr:row>
      <xdr:rowOff>152400</xdr:rowOff>
    </xdr:to>
    <xdr:sp macro="" textlink="" fLocksText="0">
      <xdr:nvSpPr>
        <xdr:cNvPr id="1090" name="Text Box 6">
          <a:extLst>
            <a:ext uri="{FF2B5EF4-FFF2-40B4-BE49-F238E27FC236}">
              <a16:creationId xmlns:a16="http://schemas.microsoft.com/office/drawing/2014/main" id="{045861FD-7AC0-444F-A5B3-F2A545688345}"/>
            </a:ext>
          </a:extLst>
        </xdr:cNvPr>
        <xdr:cNvSpPr txBox="1">
          <a:spLocks noChangeArrowheads="1"/>
        </xdr:cNvSpPr>
      </xdr:nvSpPr>
      <xdr:spPr bwMode="auto">
        <a:xfrm>
          <a:off x="19050" y="10668000"/>
          <a:ext cx="8048625" cy="4324350"/>
        </a:xfrm>
        <a:prstGeom prst="rect">
          <a:avLst/>
        </a:prstGeom>
        <a:solidFill>
          <a:srgbClr val="FFFFFF"/>
        </a:solidFill>
        <a:ln w="38100" cmpd="dbl">
          <a:solidFill>
            <a:srgbClr val="000000"/>
          </a:solidFill>
          <a:miter lim="800000"/>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0</xdr:col>
          <xdr:colOff>4038600</xdr:colOff>
          <xdr:row>30</xdr:row>
          <xdr:rowOff>0</xdr:rowOff>
        </xdr:from>
        <xdr:to>
          <xdr:col>1</xdr:col>
          <xdr:colOff>828675</xdr:colOff>
          <xdr:row>31</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5E77448B-AA18-40BC-822C-E997C7E58FB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31</xdr:row>
          <xdr:rowOff>0</xdr:rowOff>
        </xdr:from>
        <xdr:to>
          <xdr:col>1</xdr:col>
          <xdr:colOff>828675</xdr:colOff>
          <xdr:row>32</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4B208DB0-0A2F-43CF-8E28-28E81023EFF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32</xdr:row>
          <xdr:rowOff>0</xdr:rowOff>
        </xdr:from>
        <xdr:to>
          <xdr:col>1</xdr:col>
          <xdr:colOff>885825</xdr:colOff>
          <xdr:row>33</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E635C8EC-889A-40CC-BFFF-074A0DD0E0D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33</xdr:row>
          <xdr:rowOff>0</xdr:rowOff>
        </xdr:from>
        <xdr:to>
          <xdr:col>1</xdr:col>
          <xdr:colOff>885825</xdr:colOff>
          <xdr:row>34</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B0C59C8E-3A81-4122-8023-77AC62CA683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34</xdr:row>
          <xdr:rowOff>0</xdr:rowOff>
        </xdr:from>
        <xdr:to>
          <xdr:col>1</xdr:col>
          <xdr:colOff>885825</xdr:colOff>
          <xdr:row>35</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CF89115E-75E1-494F-9FC9-C80385A646B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34</xdr:row>
          <xdr:rowOff>180975</xdr:rowOff>
        </xdr:from>
        <xdr:to>
          <xdr:col>1</xdr:col>
          <xdr:colOff>885825</xdr:colOff>
          <xdr:row>36</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65781C8F-E0B8-43DF-A87A-6A4C12605C9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35</xdr:row>
          <xdr:rowOff>180975</xdr:rowOff>
        </xdr:from>
        <xdr:to>
          <xdr:col>1</xdr:col>
          <xdr:colOff>885825</xdr:colOff>
          <xdr:row>37</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5F098C6D-AE37-4676-8080-F00C6797FB6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36</xdr:row>
          <xdr:rowOff>180975</xdr:rowOff>
        </xdr:from>
        <xdr:to>
          <xdr:col>1</xdr:col>
          <xdr:colOff>885825</xdr:colOff>
          <xdr:row>38</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7DFCCBC9-7193-4522-B033-1291381420D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37</xdr:row>
          <xdr:rowOff>180975</xdr:rowOff>
        </xdr:from>
        <xdr:to>
          <xdr:col>1</xdr:col>
          <xdr:colOff>885825</xdr:colOff>
          <xdr:row>39</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CC42CDBC-12EE-471E-8D82-03C1635C501C}"/>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38</xdr:row>
          <xdr:rowOff>180975</xdr:rowOff>
        </xdr:from>
        <xdr:to>
          <xdr:col>1</xdr:col>
          <xdr:colOff>885825</xdr:colOff>
          <xdr:row>40</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781F11A9-F590-4201-9821-0D554BF8BD2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39</xdr:row>
          <xdr:rowOff>180975</xdr:rowOff>
        </xdr:from>
        <xdr:to>
          <xdr:col>1</xdr:col>
          <xdr:colOff>885825</xdr:colOff>
          <xdr:row>41</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D6E32DA-D3A4-48CB-969C-BB006767FEAD}"/>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xdr:twoCellAnchor>
    <xdr:from>
      <xdr:col>2</xdr:col>
      <xdr:colOff>28575</xdr:colOff>
      <xdr:row>27</xdr:row>
      <xdr:rowOff>142875</xdr:rowOff>
    </xdr:from>
    <xdr:to>
      <xdr:col>3</xdr:col>
      <xdr:colOff>9525</xdr:colOff>
      <xdr:row>49</xdr:row>
      <xdr:rowOff>66675</xdr:rowOff>
    </xdr:to>
    <xdr:sp macro="" textlink="">
      <xdr:nvSpPr>
        <xdr:cNvPr id="1146" name="Rectangle 122">
          <a:extLst>
            <a:ext uri="{FF2B5EF4-FFF2-40B4-BE49-F238E27FC236}">
              <a16:creationId xmlns:a16="http://schemas.microsoft.com/office/drawing/2014/main" id="{3EBEA2F2-01CB-44BF-94CB-AA2BE4B59D61}"/>
            </a:ext>
          </a:extLst>
        </xdr:cNvPr>
        <xdr:cNvSpPr>
          <a:spLocks noChangeArrowheads="1"/>
        </xdr:cNvSpPr>
      </xdr:nvSpPr>
      <xdr:spPr bwMode="auto">
        <a:xfrm>
          <a:off x="8124825" y="5743575"/>
          <a:ext cx="590550" cy="40862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0</xdr:col>
          <xdr:colOff>4038600</xdr:colOff>
          <xdr:row>40</xdr:row>
          <xdr:rowOff>180975</xdr:rowOff>
        </xdr:from>
        <xdr:to>
          <xdr:col>1</xdr:col>
          <xdr:colOff>885825</xdr:colOff>
          <xdr:row>42</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78597970-3CB3-4F27-89BA-425EAF987E3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41</xdr:row>
          <xdr:rowOff>180975</xdr:rowOff>
        </xdr:from>
        <xdr:to>
          <xdr:col>1</xdr:col>
          <xdr:colOff>885825</xdr:colOff>
          <xdr:row>43</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9308268C-A4CB-4879-AB30-79278C34986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42</xdr:row>
          <xdr:rowOff>180975</xdr:rowOff>
        </xdr:from>
        <xdr:to>
          <xdr:col>1</xdr:col>
          <xdr:colOff>885825</xdr:colOff>
          <xdr:row>44</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FDD66688-5279-4722-B9C6-AA2C646AAF6A}"/>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43</xdr:row>
          <xdr:rowOff>180975</xdr:rowOff>
        </xdr:from>
        <xdr:to>
          <xdr:col>1</xdr:col>
          <xdr:colOff>885825</xdr:colOff>
          <xdr:row>45</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43F1A27A-94F9-4E33-A3A4-344878AED79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44</xdr:row>
          <xdr:rowOff>180975</xdr:rowOff>
        </xdr:from>
        <xdr:to>
          <xdr:col>1</xdr:col>
          <xdr:colOff>885825</xdr:colOff>
          <xdr:row>46</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C7331F30-8367-49B4-8476-B0B639BE55CB}"/>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45</xdr:row>
          <xdr:rowOff>180975</xdr:rowOff>
        </xdr:from>
        <xdr:to>
          <xdr:col>1</xdr:col>
          <xdr:colOff>885825</xdr:colOff>
          <xdr:row>47</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CCCEE31B-F47B-4971-978A-3EF0B689E4DF}"/>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4038600</xdr:colOff>
          <xdr:row>47</xdr:row>
          <xdr:rowOff>0</xdr:rowOff>
        </xdr:from>
        <xdr:to>
          <xdr:col>1</xdr:col>
          <xdr:colOff>885825</xdr:colOff>
          <xdr:row>48</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5CD005BA-A09E-4795-9127-A9C7C270182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xdr:twoCellAnchor>
    <xdr:from>
      <xdr:col>4</xdr:col>
      <xdr:colOff>542925</xdr:colOff>
      <xdr:row>0</xdr:row>
      <xdr:rowOff>0</xdr:rowOff>
    </xdr:from>
    <xdr:to>
      <xdr:col>6</xdr:col>
      <xdr:colOff>9525</xdr:colOff>
      <xdr:row>5</xdr:row>
      <xdr:rowOff>9525</xdr:rowOff>
    </xdr:to>
    <xdr:sp macro="" textlink="">
      <xdr:nvSpPr>
        <xdr:cNvPr id="1157" name="Rectangle 2">
          <a:extLst>
            <a:ext uri="{FF2B5EF4-FFF2-40B4-BE49-F238E27FC236}">
              <a16:creationId xmlns:a16="http://schemas.microsoft.com/office/drawing/2014/main" id="{F7A20EE3-7BAF-4D9A-BD5A-72F2CA45FF5A}"/>
            </a:ext>
          </a:extLst>
        </xdr:cNvPr>
        <xdr:cNvSpPr>
          <a:spLocks noChangeArrowheads="1"/>
        </xdr:cNvSpPr>
      </xdr:nvSpPr>
      <xdr:spPr bwMode="auto">
        <a:xfrm>
          <a:off x="9858375" y="0"/>
          <a:ext cx="685800" cy="1257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4038600</xdr:colOff>
          <xdr:row>29</xdr:row>
          <xdr:rowOff>0</xdr:rowOff>
        </xdr:from>
        <xdr:to>
          <xdr:col>1</xdr:col>
          <xdr:colOff>828675</xdr:colOff>
          <xdr:row>30</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63AEE6B3-81D3-4059-90B9-99ABD6290BC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4667250</xdr:colOff>
      <xdr:row>0</xdr:row>
      <xdr:rowOff>0</xdr:rowOff>
    </xdr:from>
    <xdr:to>
      <xdr:col>3</xdr:col>
      <xdr:colOff>28575</xdr:colOff>
      <xdr:row>1</xdr:row>
      <xdr:rowOff>38100</xdr:rowOff>
    </xdr:to>
    <xdr:sp macro="" textlink="">
      <xdr:nvSpPr>
        <xdr:cNvPr id="2232" name="Rectangle 2">
          <a:extLst>
            <a:ext uri="{FF2B5EF4-FFF2-40B4-BE49-F238E27FC236}">
              <a16:creationId xmlns:a16="http://schemas.microsoft.com/office/drawing/2014/main" id="{FCC508CC-5C5D-44A9-B08E-90E4C1D7B3A1}"/>
            </a:ext>
          </a:extLst>
        </xdr:cNvPr>
        <xdr:cNvSpPr>
          <a:spLocks noChangeArrowheads="1"/>
        </xdr:cNvSpPr>
      </xdr:nvSpPr>
      <xdr:spPr bwMode="auto">
        <a:xfrm>
          <a:off x="5114925" y="0"/>
          <a:ext cx="923925"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38100</xdr:colOff>
      <xdr:row>4</xdr:row>
      <xdr:rowOff>190500</xdr:rowOff>
    </xdr:from>
    <xdr:to>
      <xdr:col>7</xdr:col>
      <xdr:colOff>57150</xdr:colOff>
      <xdr:row>52</xdr:row>
      <xdr:rowOff>104775</xdr:rowOff>
    </xdr:to>
    <xdr:sp macro="" textlink="">
      <xdr:nvSpPr>
        <xdr:cNvPr id="2233" name="Rectangle 3">
          <a:extLst>
            <a:ext uri="{FF2B5EF4-FFF2-40B4-BE49-F238E27FC236}">
              <a16:creationId xmlns:a16="http://schemas.microsoft.com/office/drawing/2014/main" id="{21A1204C-3375-40F2-8B2E-BAED98FD16C2}"/>
            </a:ext>
          </a:extLst>
        </xdr:cNvPr>
        <xdr:cNvSpPr>
          <a:spLocks noChangeArrowheads="1"/>
        </xdr:cNvSpPr>
      </xdr:nvSpPr>
      <xdr:spPr bwMode="auto">
        <a:xfrm>
          <a:off x="10944225" y="1266825"/>
          <a:ext cx="1238250" cy="12820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54</xdr:row>
      <xdr:rowOff>9525</xdr:rowOff>
    </xdr:from>
    <xdr:to>
      <xdr:col>4</xdr:col>
      <xdr:colOff>4019550</xdr:colOff>
      <xdr:row>68</xdr:row>
      <xdr:rowOff>152400</xdr:rowOff>
    </xdr:to>
    <xdr:sp macro="" textlink="" fLocksText="0">
      <xdr:nvSpPr>
        <xdr:cNvPr id="2234" name="Text Box 5">
          <a:extLst>
            <a:ext uri="{FF2B5EF4-FFF2-40B4-BE49-F238E27FC236}">
              <a16:creationId xmlns:a16="http://schemas.microsoft.com/office/drawing/2014/main" id="{4FE60C37-D0B5-489A-AF0F-563AC9B54C7A}"/>
            </a:ext>
          </a:extLst>
        </xdr:cNvPr>
        <xdr:cNvSpPr txBox="1">
          <a:spLocks noChangeArrowheads="1"/>
        </xdr:cNvSpPr>
      </xdr:nvSpPr>
      <xdr:spPr bwMode="auto">
        <a:xfrm>
          <a:off x="476250" y="14373225"/>
          <a:ext cx="10401300" cy="253365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76200</xdr:colOff>
      <xdr:row>0</xdr:row>
      <xdr:rowOff>0</xdr:rowOff>
    </xdr:from>
    <xdr:to>
      <xdr:col>8</xdr:col>
      <xdr:colOff>581025</xdr:colOff>
      <xdr:row>4</xdr:row>
      <xdr:rowOff>114300</xdr:rowOff>
    </xdr:to>
    <xdr:sp macro="" textlink="">
      <xdr:nvSpPr>
        <xdr:cNvPr id="2240" name="Rectangle 2">
          <a:extLst>
            <a:ext uri="{FF2B5EF4-FFF2-40B4-BE49-F238E27FC236}">
              <a16:creationId xmlns:a16="http://schemas.microsoft.com/office/drawing/2014/main" id="{A5FC26DA-6976-4106-8F62-2EAA97FFB164}"/>
            </a:ext>
          </a:extLst>
        </xdr:cNvPr>
        <xdr:cNvSpPr>
          <a:spLocks noChangeArrowheads="1"/>
        </xdr:cNvSpPr>
      </xdr:nvSpPr>
      <xdr:spPr bwMode="auto">
        <a:xfrm>
          <a:off x="12811125" y="0"/>
          <a:ext cx="50482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66675</xdr:colOff>
      <xdr:row>4</xdr:row>
      <xdr:rowOff>190500</xdr:rowOff>
    </xdr:from>
    <xdr:to>
      <xdr:col>7</xdr:col>
      <xdr:colOff>85725</xdr:colOff>
      <xdr:row>57</xdr:row>
      <xdr:rowOff>85725</xdr:rowOff>
    </xdr:to>
    <xdr:sp macro="" textlink="">
      <xdr:nvSpPr>
        <xdr:cNvPr id="3248" name="Rectangle 3">
          <a:extLst>
            <a:ext uri="{FF2B5EF4-FFF2-40B4-BE49-F238E27FC236}">
              <a16:creationId xmlns:a16="http://schemas.microsoft.com/office/drawing/2014/main" id="{4A36595E-4F59-4561-93F3-307F22146991}"/>
            </a:ext>
          </a:extLst>
        </xdr:cNvPr>
        <xdr:cNvSpPr>
          <a:spLocks noChangeArrowheads="1"/>
        </xdr:cNvSpPr>
      </xdr:nvSpPr>
      <xdr:spPr bwMode="auto">
        <a:xfrm>
          <a:off x="10972800" y="1266825"/>
          <a:ext cx="1238250" cy="1182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4657725</xdr:colOff>
      <xdr:row>0</xdr:row>
      <xdr:rowOff>0</xdr:rowOff>
    </xdr:from>
    <xdr:to>
      <xdr:col>3</xdr:col>
      <xdr:colOff>47625</xdr:colOff>
      <xdr:row>1</xdr:row>
      <xdr:rowOff>38100</xdr:rowOff>
    </xdr:to>
    <xdr:sp macro="" textlink="">
      <xdr:nvSpPr>
        <xdr:cNvPr id="3249" name="Rectangle 4">
          <a:extLst>
            <a:ext uri="{FF2B5EF4-FFF2-40B4-BE49-F238E27FC236}">
              <a16:creationId xmlns:a16="http://schemas.microsoft.com/office/drawing/2014/main" id="{D431E470-22A8-4A58-A895-5047D3A0D0B0}"/>
            </a:ext>
          </a:extLst>
        </xdr:cNvPr>
        <xdr:cNvSpPr>
          <a:spLocks noChangeArrowheads="1"/>
        </xdr:cNvSpPr>
      </xdr:nvSpPr>
      <xdr:spPr bwMode="auto">
        <a:xfrm>
          <a:off x="5105400" y="0"/>
          <a:ext cx="9525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59</xdr:row>
      <xdr:rowOff>28575</xdr:rowOff>
    </xdr:from>
    <xdr:to>
      <xdr:col>5</xdr:col>
      <xdr:colOff>19050</xdr:colOff>
      <xdr:row>63</xdr:row>
      <xdr:rowOff>9525</xdr:rowOff>
    </xdr:to>
    <xdr:sp macro="" textlink="" fLocksText="0">
      <xdr:nvSpPr>
        <xdr:cNvPr id="3250" name="Text Box 6">
          <a:extLst>
            <a:ext uri="{FF2B5EF4-FFF2-40B4-BE49-F238E27FC236}">
              <a16:creationId xmlns:a16="http://schemas.microsoft.com/office/drawing/2014/main" id="{0AD258EA-BA63-467C-874B-82E836B6DEF8}"/>
            </a:ext>
          </a:extLst>
        </xdr:cNvPr>
        <xdr:cNvSpPr txBox="1">
          <a:spLocks noChangeArrowheads="1"/>
        </xdr:cNvSpPr>
      </xdr:nvSpPr>
      <xdr:spPr bwMode="auto">
        <a:xfrm>
          <a:off x="476250" y="13382625"/>
          <a:ext cx="10448925" cy="62865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47625</xdr:colOff>
      <xdr:row>0</xdr:row>
      <xdr:rowOff>0</xdr:rowOff>
    </xdr:from>
    <xdr:to>
      <xdr:col>8</xdr:col>
      <xdr:colOff>552450</xdr:colOff>
      <xdr:row>5</xdr:row>
      <xdr:rowOff>142875</xdr:rowOff>
    </xdr:to>
    <xdr:sp macro="" textlink="">
      <xdr:nvSpPr>
        <xdr:cNvPr id="3253" name="Rectangle 2">
          <a:extLst>
            <a:ext uri="{FF2B5EF4-FFF2-40B4-BE49-F238E27FC236}">
              <a16:creationId xmlns:a16="http://schemas.microsoft.com/office/drawing/2014/main" id="{DDBC609A-32F1-4399-A61F-256C521758FF}"/>
            </a:ext>
          </a:extLst>
        </xdr:cNvPr>
        <xdr:cNvSpPr>
          <a:spLocks noChangeArrowheads="1"/>
        </xdr:cNvSpPr>
      </xdr:nvSpPr>
      <xdr:spPr bwMode="auto">
        <a:xfrm>
          <a:off x="12782550" y="0"/>
          <a:ext cx="504825" cy="1466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800100</xdr:colOff>
      <xdr:row>0</xdr:row>
      <xdr:rowOff>0</xdr:rowOff>
    </xdr:from>
    <xdr:to>
      <xdr:col>4</xdr:col>
      <xdr:colOff>47625</xdr:colOff>
      <xdr:row>1</xdr:row>
      <xdr:rowOff>38100</xdr:rowOff>
    </xdr:to>
    <xdr:sp macro="" textlink="">
      <xdr:nvSpPr>
        <xdr:cNvPr id="5299" name="Rectangle 3">
          <a:extLst>
            <a:ext uri="{FF2B5EF4-FFF2-40B4-BE49-F238E27FC236}">
              <a16:creationId xmlns:a16="http://schemas.microsoft.com/office/drawing/2014/main" id="{5FA02887-D237-496F-AD5F-15CEC894D827}"/>
            </a:ext>
          </a:extLst>
        </xdr:cNvPr>
        <xdr:cNvSpPr>
          <a:spLocks noChangeArrowheads="1"/>
        </xdr:cNvSpPr>
      </xdr:nvSpPr>
      <xdr:spPr bwMode="auto">
        <a:xfrm>
          <a:off x="5962650" y="0"/>
          <a:ext cx="942975"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38100</xdr:colOff>
      <xdr:row>4</xdr:row>
      <xdr:rowOff>209550</xdr:rowOff>
    </xdr:from>
    <xdr:to>
      <xdr:col>7</xdr:col>
      <xdr:colOff>57150</xdr:colOff>
      <xdr:row>60</xdr:row>
      <xdr:rowOff>57150</xdr:rowOff>
    </xdr:to>
    <xdr:sp macro="" textlink="">
      <xdr:nvSpPr>
        <xdr:cNvPr id="5300" name="Rectangle 4">
          <a:extLst>
            <a:ext uri="{FF2B5EF4-FFF2-40B4-BE49-F238E27FC236}">
              <a16:creationId xmlns:a16="http://schemas.microsoft.com/office/drawing/2014/main" id="{32FC54C9-048A-4EFD-89E9-C1093065A6EE}"/>
            </a:ext>
          </a:extLst>
        </xdr:cNvPr>
        <xdr:cNvSpPr>
          <a:spLocks noChangeArrowheads="1"/>
        </xdr:cNvSpPr>
      </xdr:nvSpPr>
      <xdr:spPr bwMode="auto">
        <a:xfrm>
          <a:off x="10944225" y="1285875"/>
          <a:ext cx="1238250" cy="12315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62</xdr:row>
      <xdr:rowOff>28575</xdr:rowOff>
    </xdr:from>
    <xdr:to>
      <xdr:col>4</xdr:col>
      <xdr:colOff>4000500</xdr:colOff>
      <xdr:row>83</xdr:row>
      <xdr:rowOff>152400</xdr:rowOff>
    </xdr:to>
    <xdr:sp macro="" textlink="" fLocksText="0">
      <xdr:nvSpPr>
        <xdr:cNvPr id="5301" name="Text Box 8">
          <a:extLst>
            <a:ext uri="{FF2B5EF4-FFF2-40B4-BE49-F238E27FC236}">
              <a16:creationId xmlns:a16="http://schemas.microsoft.com/office/drawing/2014/main" id="{F61E642C-C1B3-4CCA-A209-85210BC20DD7}"/>
            </a:ext>
          </a:extLst>
        </xdr:cNvPr>
        <xdr:cNvSpPr txBox="1">
          <a:spLocks noChangeArrowheads="1"/>
        </xdr:cNvSpPr>
      </xdr:nvSpPr>
      <xdr:spPr bwMode="auto">
        <a:xfrm>
          <a:off x="476250" y="13925550"/>
          <a:ext cx="10382250" cy="352425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0</xdr:colOff>
      <xdr:row>0</xdr:row>
      <xdr:rowOff>0</xdr:rowOff>
    </xdr:from>
    <xdr:to>
      <xdr:col>9</xdr:col>
      <xdr:colOff>28575</xdr:colOff>
      <xdr:row>5</xdr:row>
      <xdr:rowOff>0</xdr:rowOff>
    </xdr:to>
    <xdr:sp macro="" textlink="">
      <xdr:nvSpPr>
        <xdr:cNvPr id="5307" name="Rectangle 4">
          <a:extLst>
            <a:ext uri="{FF2B5EF4-FFF2-40B4-BE49-F238E27FC236}">
              <a16:creationId xmlns:a16="http://schemas.microsoft.com/office/drawing/2014/main" id="{0B1A5A80-E290-4DBB-B4EE-95F1D2909357}"/>
            </a:ext>
          </a:extLst>
        </xdr:cNvPr>
        <xdr:cNvSpPr>
          <a:spLocks noChangeArrowheads="1"/>
        </xdr:cNvSpPr>
      </xdr:nvSpPr>
      <xdr:spPr bwMode="auto">
        <a:xfrm>
          <a:off x="12734925" y="0"/>
          <a:ext cx="638175" cy="1323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4686300</xdr:colOff>
      <xdr:row>0</xdr:row>
      <xdr:rowOff>0</xdr:rowOff>
    </xdr:from>
    <xdr:to>
      <xdr:col>3</xdr:col>
      <xdr:colOff>9525</xdr:colOff>
      <xdr:row>1</xdr:row>
      <xdr:rowOff>38100</xdr:rowOff>
    </xdr:to>
    <xdr:sp macro="" textlink="">
      <xdr:nvSpPr>
        <xdr:cNvPr id="6328" name="Rectangle 4">
          <a:extLst>
            <a:ext uri="{FF2B5EF4-FFF2-40B4-BE49-F238E27FC236}">
              <a16:creationId xmlns:a16="http://schemas.microsoft.com/office/drawing/2014/main" id="{8B821FF1-983D-4C9E-B2BA-A454FD352CC3}"/>
            </a:ext>
          </a:extLst>
        </xdr:cNvPr>
        <xdr:cNvSpPr>
          <a:spLocks noChangeArrowheads="1"/>
        </xdr:cNvSpPr>
      </xdr:nvSpPr>
      <xdr:spPr bwMode="auto">
        <a:xfrm>
          <a:off x="5133975" y="0"/>
          <a:ext cx="885825"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38100</xdr:colOff>
      <xdr:row>4</xdr:row>
      <xdr:rowOff>209550</xdr:rowOff>
    </xdr:from>
    <xdr:to>
      <xdr:col>7</xdr:col>
      <xdr:colOff>57150</xdr:colOff>
      <xdr:row>53</xdr:row>
      <xdr:rowOff>28575</xdr:rowOff>
    </xdr:to>
    <xdr:sp macro="" textlink="">
      <xdr:nvSpPr>
        <xdr:cNvPr id="6329" name="Rectangle 5">
          <a:extLst>
            <a:ext uri="{FF2B5EF4-FFF2-40B4-BE49-F238E27FC236}">
              <a16:creationId xmlns:a16="http://schemas.microsoft.com/office/drawing/2014/main" id="{CAB6E8BE-5807-4C17-B694-972FC7197CEB}"/>
            </a:ext>
          </a:extLst>
        </xdr:cNvPr>
        <xdr:cNvSpPr>
          <a:spLocks noChangeArrowheads="1"/>
        </xdr:cNvSpPr>
      </xdr:nvSpPr>
      <xdr:spPr bwMode="auto">
        <a:xfrm>
          <a:off x="10944225" y="1285875"/>
          <a:ext cx="1238250" cy="10706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55</xdr:row>
      <xdr:rowOff>19050</xdr:rowOff>
    </xdr:from>
    <xdr:to>
      <xdr:col>4</xdr:col>
      <xdr:colOff>4019550</xdr:colOff>
      <xdr:row>59</xdr:row>
      <xdr:rowOff>76200</xdr:rowOff>
    </xdr:to>
    <xdr:sp macro="" textlink="" fLocksText="0">
      <xdr:nvSpPr>
        <xdr:cNvPr id="6330" name="Text Box 8">
          <a:extLst>
            <a:ext uri="{FF2B5EF4-FFF2-40B4-BE49-F238E27FC236}">
              <a16:creationId xmlns:a16="http://schemas.microsoft.com/office/drawing/2014/main" id="{20288A5A-E385-4359-98E9-37A9F00C43BE}"/>
            </a:ext>
          </a:extLst>
        </xdr:cNvPr>
        <xdr:cNvSpPr txBox="1">
          <a:spLocks noChangeArrowheads="1"/>
        </xdr:cNvSpPr>
      </xdr:nvSpPr>
      <xdr:spPr bwMode="auto">
        <a:xfrm>
          <a:off x="476250" y="12334875"/>
          <a:ext cx="10401300" cy="70485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0</xdr:colOff>
      <xdr:row>0</xdr:row>
      <xdr:rowOff>0</xdr:rowOff>
    </xdr:from>
    <xdr:to>
      <xdr:col>9</xdr:col>
      <xdr:colOff>0</xdr:colOff>
      <xdr:row>5</xdr:row>
      <xdr:rowOff>57150</xdr:rowOff>
    </xdr:to>
    <xdr:sp macro="" textlink="">
      <xdr:nvSpPr>
        <xdr:cNvPr id="6334" name="Rectangle 5">
          <a:extLst>
            <a:ext uri="{FF2B5EF4-FFF2-40B4-BE49-F238E27FC236}">
              <a16:creationId xmlns:a16="http://schemas.microsoft.com/office/drawing/2014/main" id="{8FA5E2ED-FD8D-4401-92C6-27F4F5B56F0A}"/>
            </a:ext>
          </a:extLst>
        </xdr:cNvPr>
        <xdr:cNvSpPr>
          <a:spLocks noChangeArrowheads="1"/>
        </xdr:cNvSpPr>
      </xdr:nvSpPr>
      <xdr:spPr bwMode="auto">
        <a:xfrm>
          <a:off x="12734925" y="0"/>
          <a:ext cx="609600" cy="1381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4676775</xdr:colOff>
      <xdr:row>0</xdr:row>
      <xdr:rowOff>0</xdr:rowOff>
    </xdr:from>
    <xdr:to>
      <xdr:col>3</xdr:col>
      <xdr:colOff>28575</xdr:colOff>
      <xdr:row>1</xdr:row>
      <xdr:rowOff>19050</xdr:rowOff>
    </xdr:to>
    <xdr:sp macro="" textlink="">
      <xdr:nvSpPr>
        <xdr:cNvPr id="7362" name="Rectangle 3">
          <a:extLst>
            <a:ext uri="{FF2B5EF4-FFF2-40B4-BE49-F238E27FC236}">
              <a16:creationId xmlns:a16="http://schemas.microsoft.com/office/drawing/2014/main" id="{A54F291C-5940-4CE6-BD6B-FA40622C180F}"/>
            </a:ext>
          </a:extLst>
        </xdr:cNvPr>
        <xdr:cNvSpPr>
          <a:spLocks noChangeArrowheads="1"/>
        </xdr:cNvSpPr>
      </xdr:nvSpPr>
      <xdr:spPr bwMode="auto">
        <a:xfrm>
          <a:off x="5124450" y="0"/>
          <a:ext cx="914400" cy="33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47625</xdr:colOff>
      <xdr:row>4</xdr:row>
      <xdr:rowOff>228600</xdr:rowOff>
    </xdr:from>
    <xdr:to>
      <xdr:col>7</xdr:col>
      <xdr:colOff>66675</xdr:colOff>
      <xdr:row>38</xdr:row>
      <xdr:rowOff>66675</xdr:rowOff>
    </xdr:to>
    <xdr:sp macro="" textlink="">
      <xdr:nvSpPr>
        <xdr:cNvPr id="7363" name="Rectangle 4">
          <a:extLst>
            <a:ext uri="{FF2B5EF4-FFF2-40B4-BE49-F238E27FC236}">
              <a16:creationId xmlns:a16="http://schemas.microsoft.com/office/drawing/2014/main" id="{B417E4C7-1EE1-4F50-BDBD-FDB45278B3A9}"/>
            </a:ext>
          </a:extLst>
        </xdr:cNvPr>
        <xdr:cNvSpPr>
          <a:spLocks noChangeArrowheads="1"/>
        </xdr:cNvSpPr>
      </xdr:nvSpPr>
      <xdr:spPr bwMode="auto">
        <a:xfrm>
          <a:off x="10953750" y="1304925"/>
          <a:ext cx="1238250" cy="9096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39</xdr:row>
      <xdr:rowOff>285750</xdr:rowOff>
    </xdr:from>
    <xdr:to>
      <xdr:col>4</xdr:col>
      <xdr:colOff>4029075</xdr:colOff>
      <xdr:row>56</xdr:row>
      <xdr:rowOff>19050</xdr:rowOff>
    </xdr:to>
    <xdr:sp macro="" textlink="" fLocksText="0">
      <xdr:nvSpPr>
        <xdr:cNvPr id="7364" name="Text Box 7">
          <a:extLst>
            <a:ext uri="{FF2B5EF4-FFF2-40B4-BE49-F238E27FC236}">
              <a16:creationId xmlns:a16="http://schemas.microsoft.com/office/drawing/2014/main" id="{240F1506-B354-4D9B-8206-F2BA9D4890A3}"/>
            </a:ext>
          </a:extLst>
        </xdr:cNvPr>
        <xdr:cNvSpPr txBox="1">
          <a:spLocks noChangeArrowheads="1"/>
        </xdr:cNvSpPr>
      </xdr:nvSpPr>
      <xdr:spPr bwMode="auto">
        <a:xfrm>
          <a:off x="476250" y="10782300"/>
          <a:ext cx="10410825" cy="2638425"/>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9525</xdr:colOff>
      <xdr:row>0</xdr:row>
      <xdr:rowOff>0</xdr:rowOff>
    </xdr:from>
    <xdr:to>
      <xdr:col>9</xdr:col>
      <xdr:colOff>28575</xdr:colOff>
      <xdr:row>4</xdr:row>
      <xdr:rowOff>133350</xdr:rowOff>
    </xdr:to>
    <xdr:sp macro="" textlink="">
      <xdr:nvSpPr>
        <xdr:cNvPr id="7366" name="Rectangle 4">
          <a:extLst>
            <a:ext uri="{FF2B5EF4-FFF2-40B4-BE49-F238E27FC236}">
              <a16:creationId xmlns:a16="http://schemas.microsoft.com/office/drawing/2014/main" id="{FEB44F60-D6D0-4E27-A4C8-29211C0CE0A3}"/>
            </a:ext>
          </a:extLst>
        </xdr:cNvPr>
        <xdr:cNvSpPr>
          <a:spLocks noChangeArrowheads="1"/>
        </xdr:cNvSpPr>
      </xdr:nvSpPr>
      <xdr:spPr bwMode="auto">
        <a:xfrm>
          <a:off x="12744450" y="0"/>
          <a:ext cx="628650" cy="12096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47625</xdr:colOff>
      <xdr:row>4</xdr:row>
      <xdr:rowOff>285750</xdr:rowOff>
    </xdr:from>
    <xdr:to>
      <xdr:col>8</xdr:col>
      <xdr:colOff>47625</xdr:colOff>
      <xdr:row>37</xdr:row>
      <xdr:rowOff>133350</xdr:rowOff>
    </xdr:to>
    <xdr:sp macro="" textlink="">
      <xdr:nvSpPr>
        <xdr:cNvPr id="8419" name="Rectangle 3">
          <a:extLst>
            <a:ext uri="{FF2B5EF4-FFF2-40B4-BE49-F238E27FC236}">
              <a16:creationId xmlns:a16="http://schemas.microsoft.com/office/drawing/2014/main" id="{3F02C94C-A411-4E50-B05E-E4A8701CAC47}"/>
            </a:ext>
          </a:extLst>
        </xdr:cNvPr>
        <xdr:cNvSpPr>
          <a:spLocks noChangeArrowheads="1"/>
        </xdr:cNvSpPr>
      </xdr:nvSpPr>
      <xdr:spPr bwMode="auto">
        <a:xfrm>
          <a:off x="11001375" y="1409700"/>
          <a:ext cx="2095500" cy="809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4638675</xdr:colOff>
      <xdr:row>0</xdr:row>
      <xdr:rowOff>0</xdr:rowOff>
    </xdr:from>
    <xdr:to>
      <xdr:col>3</xdr:col>
      <xdr:colOff>28575</xdr:colOff>
      <xdr:row>1</xdr:row>
      <xdr:rowOff>9525</xdr:rowOff>
    </xdr:to>
    <xdr:sp macro="" textlink="">
      <xdr:nvSpPr>
        <xdr:cNvPr id="8420" name="Rectangle 4">
          <a:extLst>
            <a:ext uri="{FF2B5EF4-FFF2-40B4-BE49-F238E27FC236}">
              <a16:creationId xmlns:a16="http://schemas.microsoft.com/office/drawing/2014/main" id="{D69B75AB-08B1-445E-AB33-4838EEFCBBE9}"/>
            </a:ext>
          </a:extLst>
        </xdr:cNvPr>
        <xdr:cNvSpPr>
          <a:spLocks noChangeArrowheads="1"/>
        </xdr:cNvSpPr>
      </xdr:nvSpPr>
      <xdr:spPr bwMode="auto">
        <a:xfrm>
          <a:off x="5086350" y="0"/>
          <a:ext cx="952500"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115</xdr:row>
      <xdr:rowOff>28575</xdr:rowOff>
    </xdr:from>
    <xdr:to>
      <xdr:col>6</xdr:col>
      <xdr:colOff>0</xdr:colOff>
      <xdr:row>122</xdr:row>
      <xdr:rowOff>38100</xdr:rowOff>
    </xdr:to>
    <xdr:sp macro="" textlink="" fLocksText="0">
      <xdr:nvSpPr>
        <xdr:cNvPr id="8421" name="Text Box 6">
          <a:extLst>
            <a:ext uri="{FF2B5EF4-FFF2-40B4-BE49-F238E27FC236}">
              <a16:creationId xmlns:a16="http://schemas.microsoft.com/office/drawing/2014/main" id="{0CEC3797-D0B8-4768-8DC8-51C2BE25FE84}"/>
            </a:ext>
          </a:extLst>
        </xdr:cNvPr>
        <xdr:cNvSpPr txBox="1">
          <a:spLocks noChangeArrowheads="1"/>
        </xdr:cNvSpPr>
      </xdr:nvSpPr>
      <xdr:spPr bwMode="auto">
        <a:xfrm>
          <a:off x="476250" y="24450675"/>
          <a:ext cx="10477500" cy="1143000"/>
        </a:xfrm>
        <a:prstGeom prst="rect">
          <a:avLst/>
        </a:prstGeom>
        <a:solidFill>
          <a:srgbClr val="FFFFFF"/>
        </a:solidFill>
        <a:ln w="38100" cmpd="dbl">
          <a:solidFill>
            <a:srgbClr val="000000"/>
          </a:solidFill>
          <a:miter lim="800000"/>
          <a:headEnd/>
          <a:tailEnd/>
        </a:ln>
      </xdr:spPr>
    </xdr:sp>
    <xdr:clientData fLocksWithSheet="0"/>
  </xdr:twoCellAnchor>
  <xdr:twoCellAnchor>
    <xdr:from>
      <xdr:col>8</xdr:col>
      <xdr:colOff>1038225</xdr:colOff>
      <xdr:row>0</xdr:row>
      <xdr:rowOff>0</xdr:rowOff>
    </xdr:from>
    <xdr:to>
      <xdr:col>10</xdr:col>
      <xdr:colOff>28575</xdr:colOff>
      <xdr:row>4</xdr:row>
      <xdr:rowOff>57150</xdr:rowOff>
    </xdr:to>
    <xdr:sp macro="" textlink="">
      <xdr:nvSpPr>
        <xdr:cNvPr id="8426" name="Rectangle 3">
          <a:extLst>
            <a:ext uri="{FF2B5EF4-FFF2-40B4-BE49-F238E27FC236}">
              <a16:creationId xmlns:a16="http://schemas.microsoft.com/office/drawing/2014/main" id="{C849F707-6B9D-49A0-B887-1D4335DC5F80}"/>
            </a:ext>
          </a:extLst>
        </xdr:cNvPr>
        <xdr:cNvSpPr>
          <a:spLocks noChangeArrowheads="1"/>
        </xdr:cNvSpPr>
      </xdr:nvSpPr>
      <xdr:spPr bwMode="auto">
        <a:xfrm>
          <a:off x="14087475" y="0"/>
          <a:ext cx="647700" cy="1181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638175</xdr:colOff>
      <xdr:row>0</xdr:row>
      <xdr:rowOff>0</xdr:rowOff>
    </xdr:from>
    <xdr:to>
      <xdr:col>5</xdr:col>
      <xdr:colOff>28575</xdr:colOff>
      <xdr:row>1</xdr:row>
      <xdr:rowOff>66675</xdr:rowOff>
    </xdr:to>
    <xdr:sp macro="" textlink="">
      <xdr:nvSpPr>
        <xdr:cNvPr id="9461" name="Rectangle 7">
          <a:extLst>
            <a:ext uri="{FF2B5EF4-FFF2-40B4-BE49-F238E27FC236}">
              <a16:creationId xmlns:a16="http://schemas.microsoft.com/office/drawing/2014/main" id="{C3FD3C57-2147-4D76-AE64-97C4A6FE79D5}"/>
            </a:ext>
          </a:extLst>
        </xdr:cNvPr>
        <xdr:cNvSpPr>
          <a:spLocks noChangeArrowheads="1"/>
        </xdr:cNvSpPr>
      </xdr:nvSpPr>
      <xdr:spPr bwMode="auto">
        <a:xfrm>
          <a:off x="3876675" y="0"/>
          <a:ext cx="923925" cy="381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234</xdr:row>
      <xdr:rowOff>28575</xdr:rowOff>
    </xdr:from>
    <xdr:to>
      <xdr:col>18</xdr:col>
      <xdr:colOff>838200</xdr:colOff>
      <xdr:row>248</xdr:row>
      <xdr:rowOff>0</xdr:rowOff>
    </xdr:to>
    <xdr:sp macro="" textlink="" fLocksText="0">
      <xdr:nvSpPr>
        <xdr:cNvPr id="9463" name="Text Box 15">
          <a:extLst>
            <a:ext uri="{FF2B5EF4-FFF2-40B4-BE49-F238E27FC236}">
              <a16:creationId xmlns:a16="http://schemas.microsoft.com/office/drawing/2014/main" id="{37D83468-DB0D-4521-98C8-F94119FFA288}"/>
            </a:ext>
          </a:extLst>
        </xdr:cNvPr>
        <xdr:cNvSpPr txBox="1">
          <a:spLocks noChangeArrowheads="1"/>
        </xdr:cNvSpPr>
      </xdr:nvSpPr>
      <xdr:spPr bwMode="auto">
        <a:xfrm>
          <a:off x="466725" y="47282100"/>
          <a:ext cx="14249400" cy="2238375"/>
        </a:xfrm>
        <a:prstGeom prst="rect">
          <a:avLst/>
        </a:prstGeom>
        <a:solidFill>
          <a:srgbClr val="FFFFFF"/>
        </a:solidFill>
        <a:ln w="38100" cmpd="dbl">
          <a:solidFill>
            <a:srgbClr val="000000"/>
          </a:solidFill>
          <a:miter lim="800000"/>
          <a:headEnd/>
          <a:tailEnd/>
        </a:ln>
      </xdr:spPr>
    </xdr:sp>
    <xdr:clientData fLocksWithSheet="0"/>
  </xdr:twoCellAnchor>
  <xdr:twoCellAnchor>
    <xdr:from>
      <xdr:col>9</xdr:col>
      <xdr:colOff>628650</xdr:colOff>
      <xdr:row>0</xdr:row>
      <xdr:rowOff>0</xdr:rowOff>
    </xdr:from>
    <xdr:to>
      <xdr:col>11</xdr:col>
      <xdr:colOff>95250</xdr:colOff>
      <xdr:row>4</xdr:row>
      <xdr:rowOff>142875</xdr:rowOff>
    </xdr:to>
    <xdr:sp macro="" textlink="">
      <xdr:nvSpPr>
        <xdr:cNvPr id="9472" name="Rectangle 1">
          <a:extLst>
            <a:ext uri="{FF2B5EF4-FFF2-40B4-BE49-F238E27FC236}">
              <a16:creationId xmlns:a16="http://schemas.microsoft.com/office/drawing/2014/main" id="{6AACDB27-C0B5-4089-AD95-4D604DF19BAD}"/>
            </a:ext>
          </a:extLst>
        </xdr:cNvPr>
        <xdr:cNvSpPr>
          <a:spLocks noChangeArrowheads="1"/>
        </xdr:cNvSpPr>
      </xdr:nvSpPr>
      <xdr:spPr bwMode="auto">
        <a:xfrm>
          <a:off x="8048625" y="0"/>
          <a:ext cx="800100" cy="1352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485775</xdr:colOff>
      <xdr:row>30</xdr:row>
      <xdr:rowOff>742950</xdr:rowOff>
    </xdr:from>
    <xdr:to>
      <xdr:col>34</xdr:col>
      <xdr:colOff>114300</xdr:colOff>
      <xdr:row>233</xdr:row>
      <xdr:rowOff>66675</xdr:rowOff>
    </xdr:to>
    <xdr:sp macro="" textlink="">
      <xdr:nvSpPr>
        <xdr:cNvPr id="9481" name="Rectangle 7">
          <a:extLst>
            <a:ext uri="{FF2B5EF4-FFF2-40B4-BE49-F238E27FC236}">
              <a16:creationId xmlns:a16="http://schemas.microsoft.com/office/drawing/2014/main" id="{C9E9A46F-40E5-4204-B475-382E5523061F}"/>
            </a:ext>
          </a:extLst>
        </xdr:cNvPr>
        <xdr:cNvSpPr>
          <a:spLocks noChangeArrowheads="1"/>
        </xdr:cNvSpPr>
      </xdr:nvSpPr>
      <xdr:spPr bwMode="auto">
        <a:xfrm>
          <a:off x="16011525" y="7610475"/>
          <a:ext cx="8162925" cy="39519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0.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1.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drawing" Target="../drawings/drawing12.xml"/><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drawing" Target="../drawings/drawing13.x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drawing" Target="../drawings/drawing14.xml"/><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drawing" Target="../drawings/drawing15.xml"/><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printerSettings" Target="../printerSettings/printerSettings7.bin"/><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printerSettings" Target="../printerSettings/printerSettings6.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printerSettings" Target="../printerSettings/printerSettings5.bin"/><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2.xml"/><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8.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8.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9.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43"/>
  <sheetViews>
    <sheetView tabSelected="1" zoomScaleNormal="100" workbookViewId="0">
      <selection activeCell="A43" sqref="A43"/>
    </sheetView>
  </sheetViews>
  <sheetFormatPr defaultRowHeight="12.75" x14ac:dyDescent="0.2"/>
  <cols>
    <col min="1" max="1" width="112.42578125" style="2" customWidth="1"/>
    <col min="2" max="16384" width="9.140625" style="2"/>
  </cols>
  <sheetData>
    <row r="21" spans="1:1" ht="24.75" x14ac:dyDescent="0.2">
      <c r="A21" s="212" t="str">
        <f>Language!B4</f>
        <v>Laboratory Assessment Tool</v>
      </c>
    </row>
    <row r="25" spans="1:1" ht="22.5" x14ac:dyDescent="0.2">
      <c r="A25" s="213" t="str">
        <f>Language!B5</f>
        <v>Annex 2: Laboratory Assessment Tool / Facility Questionnaire</v>
      </c>
    </row>
    <row r="38" spans="1:1" x14ac:dyDescent="0.2">
      <c r="A38" s="216" t="s">
        <v>1165</v>
      </c>
    </row>
    <row r="39" spans="1:1" x14ac:dyDescent="0.2">
      <c r="A39" s="216"/>
    </row>
    <row r="40" spans="1:1" x14ac:dyDescent="0.2">
      <c r="A40" s="217" t="s">
        <v>963</v>
      </c>
    </row>
    <row r="41" spans="1:1" x14ac:dyDescent="0.2">
      <c r="A41" s="216"/>
    </row>
    <row r="42" spans="1:1" ht="142.5" customHeight="1" x14ac:dyDescent="0.2">
      <c r="A42" s="217" t="s">
        <v>990</v>
      </c>
    </row>
    <row r="43" spans="1:1" x14ac:dyDescent="0.2">
      <c r="A43" s="217"/>
    </row>
  </sheetData>
  <sheetProtection sheet="1" objects="1" scenarios="1"/>
  <customSheetViews>
    <customSheetView guid="{16BD123E-21AA-4DA4-B477-56A28E780F44}">
      <selection activeCell="A27" sqref="A27"/>
      <pageMargins left="0.75" right="0.75" top="1" bottom="1" header="0.5" footer="0.5"/>
      <pageSetup orientation="portrait" horizontalDpi="4294967294" verticalDpi="4294967294" r:id="rId1"/>
      <headerFooter alignWithMargins="0">
        <oddHeader>&amp;R&amp;"Arial,Italic"WORKING DOCUMENT - NOT FOR DISTRIBUTION</oddHeader>
      </headerFooter>
    </customSheetView>
    <customSheetView guid="{F20950B5-8E18-4725-A4D5-C46AEC554D85}" showRuler="0">
      <selection activeCell="A28" sqref="A28"/>
      <pageMargins left="0.75" right="0.75" top="1" bottom="1" header="0.5" footer="0.5"/>
      <pageSetup orientation="portrait" horizontalDpi="4294967294" verticalDpi="4294967294" r:id="rId2"/>
      <headerFooter alignWithMargins="0">
        <oddHeader>&amp;R&amp;"Arial,Italic"WORKING DOCUMENT - NOT FOR DISTRIBUTION</oddHeader>
      </headerFooter>
    </customSheetView>
    <customSheetView guid="{23E97C69-870E-4B81-B9F8-7E314BCA18CA}" showRuler="0">
      <selection activeCell="E18" sqref="E18"/>
      <pageMargins left="0.75" right="0.75" top="1" bottom="1" header="0.5" footer="0.5"/>
      <pageSetup orientation="portrait" horizontalDpi="4294967294" verticalDpi="4294967294" r:id="rId3"/>
      <headerFooter alignWithMargins="0">
        <oddHeader>&amp;R&amp;"Arial,Italic"WORKING DOCUMENT - NOT FOR DISTRIBUTION</oddHeader>
      </headerFooter>
    </customSheetView>
  </customSheetViews>
  <phoneticPr fontId="1" type="noConversion"/>
  <pageMargins left="0.74803149606299213" right="0.74803149606299213" top="0.98425196850393704" bottom="0.98425196850393704" header="0.51181102362204722" footer="0.51181102362204722"/>
  <pageSetup paperSize="9" orientation="portrait" horizontalDpi="4294967294" verticalDpi="4294967294" r:id="rId4"/>
  <headerFooter alignWithMargins="0">
    <oddHeader>&amp;R&amp;9WHO/HSE/GCR/LYO/2012.2</oddHead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28"/>
  <sheetViews>
    <sheetView zoomScaleNormal="100" workbookViewId="0">
      <selection activeCell="B3" sqref="B3"/>
    </sheetView>
  </sheetViews>
  <sheetFormatPr defaultRowHeight="12.75" x14ac:dyDescent="0.2"/>
  <cols>
    <col min="1" max="1" width="6.7109375" style="22" customWidth="1"/>
    <col min="2" max="2" width="70.7109375" style="17" customWidth="1"/>
    <col min="3" max="4" width="12.7109375" style="22" customWidth="1"/>
    <col min="5" max="5" width="60.7109375" style="16" customWidth="1"/>
    <col min="6" max="7" width="9.140625" style="27"/>
    <col min="8" max="16384" width="9.140625" style="17"/>
  </cols>
  <sheetData>
    <row r="1" spans="1:9" ht="24.75" x14ac:dyDescent="0.2">
      <c r="A1" s="54" t="s">
        <v>455</v>
      </c>
      <c r="B1" s="54" t="str">
        <f>Language!B450</f>
        <v>Facilities</v>
      </c>
      <c r="C1" s="37" t="str">
        <f>IF(COUNT(G6:G26)=0," ",AVERAGE(G6:G26))</f>
        <v xml:space="preserve"> </v>
      </c>
      <c r="D1" s="20"/>
      <c r="E1" s="21"/>
      <c r="I1" s="22">
        <v>1</v>
      </c>
    </row>
    <row r="2" spans="1:9" ht="15" x14ac:dyDescent="0.2">
      <c r="A2" s="66"/>
      <c r="B2" s="58" t="str">
        <f>Language!B38</f>
        <v>Possible answers (unless otherwise advised): 1.Yes; 2.Partial; 3.No; 4.Non applicable</v>
      </c>
      <c r="C2" s="66"/>
      <c r="D2" s="70"/>
      <c r="E2" s="60"/>
      <c r="I2" s="22">
        <v>2</v>
      </c>
    </row>
    <row r="3" spans="1:9" ht="15" x14ac:dyDescent="0.2">
      <c r="A3" s="66"/>
      <c r="B3" s="69"/>
      <c r="C3" s="66"/>
      <c r="D3" s="70"/>
      <c r="E3" s="60"/>
      <c r="I3" s="22">
        <v>3</v>
      </c>
    </row>
    <row r="4" spans="1:9" ht="30" x14ac:dyDescent="0.2">
      <c r="A4" s="66"/>
      <c r="B4" s="69"/>
      <c r="C4" s="70" t="str">
        <f>Language!B35</f>
        <v>Documents to be collected</v>
      </c>
      <c r="D4" s="70" t="str">
        <f>Language!B36</f>
        <v>1; 2; 3; 4</v>
      </c>
      <c r="E4" s="70" t="str">
        <f>Language!B37</f>
        <v>Provide here the answer to the open question/s and/or insert any additional information</v>
      </c>
      <c r="I4" s="22">
        <v>4</v>
      </c>
    </row>
    <row r="5" spans="1:9" ht="24.75" x14ac:dyDescent="0.2">
      <c r="B5" s="221" t="str">
        <f>Language!B451</f>
        <v>Infrastructure</v>
      </c>
      <c r="C5" s="54"/>
    </row>
    <row r="6" spans="1:9" ht="15" x14ac:dyDescent="0.2">
      <c r="A6" s="70"/>
      <c r="B6" s="237" t="str">
        <f>Language!B452</f>
        <v>What is the general condition of laboratory building and infrastructure? For the following questions, choose one of the following answers: 1.Good; 2.Medium; 3.Bad; 4.Non applicable</v>
      </c>
      <c r="C6" s="238"/>
      <c r="D6" s="238"/>
      <c r="E6" s="240"/>
    </row>
    <row r="7" spans="1:9" ht="15" x14ac:dyDescent="0.2">
      <c r="A7" s="70" t="s">
        <v>456</v>
      </c>
      <c r="B7" s="85" t="str">
        <f>Language!B453</f>
        <v>Walls, floors and roofs?</v>
      </c>
      <c r="C7" s="73"/>
      <c r="D7" s="86"/>
      <c r="E7" s="75"/>
      <c r="F7" s="27" t="str">
        <f t="shared" ref="F7:F12" si="0">IF(D7=1,1,IF(D7=3,0,IF(D7=2,0.5," ")))</f>
        <v xml:space="preserve"> </v>
      </c>
      <c r="G7" s="27" t="str">
        <f>IF(COUNT(F7:F12)=0," ",AVERAGE(F7:F12))</f>
        <v xml:space="preserve"> </v>
      </c>
    </row>
    <row r="8" spans="1:9" ht="15" x14ac:dyDescent="0.2">
      <c r="A8" s="70" t="s">
        <v>457</v>
      </c>
      <c r="B8" s="85" t="str">
        <f>Language!B454</f>
        <v>Windows and doors?</v>
      </c>
      <c r="C8" s="73"/>
      <c r="D8" s="86"/>
      <c r="E8" s="75"/>
      <c r="F8" s="27" t="str">
        <f t="shared" si="0"/>
        <v xml:space="preserve"> </v>
      </c>
    </row>
    <row r="9" spans="1:9" ht="15" x14ac:dyDescent="0.2">
      <c r="A9" s="70" t="s">
        <v>458</v>
      </c>
      <c r="B9" s="85" t="str">
        <f>Language!B455</f>
        <v>Benches?</v>
      </c>
      <c r="C9" s="73"/>
      <c r="D9" s="86"/>
      <c r="E9" s="75"/>
      <c r="F9" s="27" t="str">
        <f t="shared" si="0"/>
        <v xml:space="preserve"> </v>
      </c>
    </row>
    <row r="10" spans="1:9" ht="15" x14ac:dyDescent="0.2">
      <c r="A10" s="70" t="s">
        <v>459</v>
      </c>
      <c r="B10" s="85" t="str">
        <f>Language!B456</f>
        <v>Heating / air conditioner / ventilation?</v>
      </c>
      <c r="C10" s="73"/>
      <c r="D10" s="86"/>
      <c r="E10" s="75"/>
      <c r="F10" s="27" t="str">
        <f t="shared" si="0"/>
        <v xml:space="preserve"> </v>
      </c>
    </row>
    <row r="11" spans="1:9" ht="15" x14ac:dyDescent="0.2">
      <c r="A11" s="70" t="s">
        <v>460</v>
      </c>
      <c r="B11" s="85" t="str">
        <f>Language!B457</f>
        <v>Lighting?</v>
      </c>
      <c r="C11" s="73"/>
      <c r="D11" s="86"/>
      <c r="E11" s="75"/>
      <c r="F11" s="27" t="str">
        <f t="shared" si="0"/>
        <v xml:space="preserve"> </v>
      </c>
    </row>
    <row r="12" spans="1:9" ht="15" x14ac:dyDescent="0.2">
      <c r="A12" s="70" t="s">
        <v>461</v>
      </c>
      <c r="B12" s="85" t="str">
        <f>Language!B458</f>
        <v>Waste disposal?</v>
      </c>
      <c r="C12" s="73"/>
      <c r="D12" s="86"/>
      <c r="E12" s="75"/>
      <c r="F12" s="27" t="str">
        <f t="shared" si="0"/>
        <v xml:space="preserve"> </v>
      </c>
    </row>
    <row r="13" spans="1:9" ht="15" customHeight="1" x14ac:dyDescent="0.2">
      <c r="B13" s="15"/>
      <c r="C13" s="28"/>
      <c r="D13" s="28"/>
      <c r="E13" s="15"/>
    </row>
    <row r="14" spans="1:9" s="18" customFormat="1" ht="24.75" x14ac:dyDescent="0.2">
      <c r="A14" s="28"/>
      <c r="B14" s="221" t="str">
        <f>Language!B459</f>
        <v>Work conditions</v>
      </c>
      <c r="C14" s="54"/>
      <c r="D14" s="28"/>
      <c r="E14" s="15"/>
      <c r="F14" s="29"/>
      <c r="G14" s="29"/>
    </row>
    <row r="15" spans="1:9" ht="30" x14ac:dyDescent="0.2">
      <c r="A15" s="70" t="s">
        <v>462</v>
      </c>
      <c r="B15" s="55" t="str">
        <f>Language!B460</f>
        <v>Does the laboratory face electricity interruption (1.Never; 2.Sometimes; 3.Regularly; 4.Non applicable)?</v>
      </c>
      <c r="C15" s="73"/>
      <c r="D15" s="86"/>
      <c r="E15" s="75"/>
      <c r="F15" s="27" t="str">
        <f>IF(D15=1,1,IF(D15=3,0,IF(D15=2,0.5," ")))</f>
        <v xml:space="preserve"> </v>
      </c>
      <c r="G15" s="27" t="str">
        <f>F15</f>
        <v xml:space="preserve"> </v>
      </c>
    </row>
    <row r="16" spans="1:9" ht="30" x14ac:dyDescent="0.2">
      <c r="A16" s="70" t="s">
        <v>463</v>
      </c>
      <c r="B16" s="55" t="str">
        <f>Language!B461</f>
        <v>If applicable, do you have an emergency electric generator or other backup power source?</v>
      </c>
      <c r="C16" s="73"/>
      <c r="D16" s="86"/>
      <c r="E16" s="75"/>
      <c r="F16" s="27" t="str">
        <f>IF(D16=1,1,IF(D16=3,0,IF(D16=2,0.5," ")))</f>
        <v xml:space="preserve"> </v>
      </c>
      <c r="G16" s="27" t="str">
        <f>F16</f>
        <v xml:space="preserve"> </v>
      </c>
    </row>
    <row r="17" spans="1:7" ht="15" x14ac:dyDescent="0.2">
      <c r="A17" s="70" t="s">
        <v>464</v>
      </c>
      <c r="B17" s="55" t="str">
        <f>Language!B462</f>
        <v>Is key/sensitive equipment protected by a UPS (Uninterruptable Power Supply)?</v>
      </c>
      <c r="C17" s="73"/>
      <c r="D17" s="86"/>
      <c r="E17" s="75"/>
      <c r="F17" s="27" t="str">
        <f>IF(D17=1,1,IF(D17=3,0,IF(D17=2,0.5," ")))</f>
        <v xml:space="preserve"> </v>
      </c>
      <c r="G17" s="27" t="str">
        <f>F17</f>
        <v xml:space="preserve"> </v>
      </c>
    </row>
    <row r="18" spans="1:7" ht="15" x14ac:dyDescent="0.2">
      <c r="A18" s="70" t="s">
        <v>802</v>
      </c>
      <c r="B18" s="259" t="str">
        <f>Language!B463</f>
        <v>i.e. photometer/spectrophotometer, thermal cycler, BSC, or any other equipment that can be damaged by sudden interruptions in electricity</v>
      </c>
      <c r="C18" s="260"/>
      <c r="D18" s="260"/>
      <c r="E18" s="240"/>
    </row>
    <row r="19" spans="1:7" ht="30" x14ac:dyDescent="0.2">
      <c r="A19" s="70" t="s">
        <v>465</v>
      </c>
      <c r="B19" s="55" t="str">
        <f>Language!B464</f>
        <v>Does the laboratory face water shortages (1.Never; 2.Sometimes; 3.Regularly; 4.Non applicable)?</v>
      </c>
      <c r="C19" s="73"/>
      <c r="D19" s="86"/>
      <c r="E19" s="75"/>
      <c r="F19" s="27" t="str">
        <f t="shared" ref="F19:F26" si="1">IF(D19=1,1,IF(D19=3,0,IF(D19=2,0.5," ")))</f>
        <v xml:space="preserve"> </v>
      </c>
      <c r="G19" s="27" t="str">
        <f>F19</f>
        <v xml:space="preserve"> </v>
      </c>
    </row>
    <row r="20" spans="1:7" ht="30" x14ac:dyDescent="0.2">
      <c r="A20" s="70" t="s">
        <v>466</v>
      </c>
      <c r="B20" s="55" t="str">
        <f>Language!B465</f>
        <v xml:space="preserve">Is the space allocated sufficient to perform the work without compromising the quality and safety of patients and personnel? </v>
      </c>
      <c r="C20" s="73"/>
      <c r="D20" s="86"/>
      <c r="E20" s="75"/>
      <c r="F20" s="27" t="str">
        <f t="shared" si="1"/>
        <v xml:space="preserve"> </v>
      </c>
      <c r="G20" s="27" t="str">
        <f t="shared" ref="G20:G26" si="2">F20</f>
        <v xml:space="preserve"> </v>
      </c>
    </row>
    <row r="21" spans="1:7" ht="15" x14ac:dyDescent="0.2">
      <c r="A21" s="70" t="s">
        <v>799</v>
      </c>
      <c r="B21" s="55" t="str">
        <f>Language!B466</f>
        <v>Are work areas clean and well maintained?</v>
      </c>
      <c r="C21" s="73"/>
      <c r="D21" s="86"/>
      <c r="E21" s="75"/>
      <c r="F21" s="27" t="str">
        <f t="shared" si="1"/>
        <v xml:space="preserve"> </v>
      </c>
      <c r="G21" s="27" t="str">
        <f t="shared" si="2"/>
        <v xml:space="preserve"> </v>
      </c>
    </row>
    <row r="22" spans="1:7" ht="30" x14ac:dyDescent="0.2">
      <c r="A22" s="70" t="s">
        <v>800</v>
      </c>
      <c r="B22" s="55" t="str">
        <f>Language!B467</f>
        <v>Is sample collection carried out in room(s) separated from the laboratory examination room(s)?</v>
      </c>
      <c r="C22" s="73"/>
      <c r="D22" s="86"/>
      <c r="E22" s="75"/>
      <c r="F22" s="27" t="str">
        <f t="shared" si="1"/>
        <v xml:space="preserve"> </v>
      </c>
      <c r="G22" s="27" t="str">
        <f t="shared" si="2"/>
        <v xml:space="preserve"> </v>
      </c>
    </row>
    <row r="23" spans="1:7" ht="30" x14ac:dyDescent="0.2">
      <c r="A23" s="70" t="s">
        <v>801</v>
      </c>
      <c r="B23" s="55" t="str">
        <f>Language!B468</f>
        <v>Is there an effective separation between adjacent laboratory sections in which there are incompatible activities (e.g. nucleic acid extraction vs amplification)?</v>
      </c>
      <c r="C23" s="73"/>
      <c r="D23" s="86"/>
      <c r="E23" s="75"/>
      <c r="F23" s="27" t="str">
        <f t="shared" si="1"/>
        <v xml:space="preserve"> </v>
      </c>
      <c r="G23" s="27" t="str">
        <f t="shared" si="2"/>
        <v xml:space="preserve"> </v>
      </c>
    </row>
    <row r="24" spans="1:7" ht="15" x14ac:dyDescent="0.2">
      <c r="A24" s="70" t="s">
        <v>232</v>
      </c>
      <c r="B24" s="55" t="str">
        <f>Language!B469</f>
        <v>Are there designated rooms for specialized testing (TB, brucellosis, etc.)?</v>
      </c>
      <c r="C24" s="73"/>
      <c r="D24" s="86"/>
      <c r="E24" s="75"/>
      <c r="F24" s="27" t="str">
        <f t="shared" si="1"/>
        <v xml:space="preserve"> </v>
      </c>
      <c r="G24" s="27" t="str">
        <f t="shared" si="2"/>
        <v xml:space="preserve"> </v>
      </c>
    </row>
    <row r="25" spans="1:7" ht="15" x14ac:dyDescent="0.2">
      <c r="A25" s="70" t="s">
        <v>233</v>
      </c>
      <c r="B25" s="55" t="str">
        <f>Language!B470</f>
        <v>If applicable, is there a negative pressure room?</v>
      </c>
      <c r="C25" s="73"/>
      <c r="D25" s="86"/>
      <c r="E25" s="75"/>
      <c r="F25" s="27" t="str">
        <f t="shared" si="1"/>
        <v xml:space="preserve"> </v>
      </c>
      <c r="G25" s="27" t="str">
        <f t="shared" si="2"/>
        <v xml:space="preserve"> </v>
      </c>
    </row>
    <row r="26" spans="1:7" ht="15" x14ac:dyDescent="0.2">
      <c r="A26" s="70" t="s">
        <v>234</v>
      </c>
      <c r="B26" s="55" t="str">
        <f>Language!B471</f>
        <v>Are there appropriate storage areas?</v>
      </c>
      <c r="C26" s="73"/>
      <c r="D26" s="86"/>
      <c r="E26" s="75"/>
      <c r="F26" s="27" t="str">
        <f t="shared" si="1"/>
        <v xml:space="preserve"> </v>
      </c>
      <c r="G26" s="27" t="str">
        <f t="shared" si="2"/>
        <v xml:space="preserve"> </v>
      </c>
    </row>
    <row r="28" spans="1:7" ht="24.75" x14ac:dyDescent="0.2">
      <c r="B28" s="222" t="str">
        <f>Language!B589</f>
        <v>Comments</v>
      </c>
      <c r="C28" s="54"/>
    </row>
  </sheetData>
  <sheetProtection sheet="1" objects="1" scenarios="1"/>
  <customSheetViews>
    <customSheetView guid="{16BD123E-21AA-4DA4-B477-56A28E780F44}" fitToPage="1" topLeftCell="A24">
      <selection activeCell="B28" sqref="B28"/>
      <pageMargins left="0.39370078740157483" right="0.39370078740157483" top="0.98425196850393704" bottom="0.78740157480314965" header="0.51181102362204722" footer="0.39370078740157483"/>
      <pageSetup paperSize="9" scale="73" orientation="portrait" r:id="rId1"/>
      <headerFooter alignWithMargins="0">
        <oddHeader>&amp;LAnnex 2 - LAQ - Facilities&amp;R&amp;"Arial,Italic"WORKING DOCUMENT - NOT FOR DISTRIBUTION</oddHeader>
        <oddFooter>&amp;L&amp;P</oddFooter>
      </headerFooter>
    </customSheetView>
    <customSheetView guid="{F20950B5-8E18-4725-A4D5-C46AEC554D85}" fitToPage="1" showRuler="0">
      <selection activeCell="F14" sqref="F14"/>
      <pageMargins left="0.39370078740157483" right="0.39370078740157483" top="0.98425196850393704" bottom="0.78740157480314965" header="0.51181102362204722" footer="0.39370078740157483"/>
      <pageSetup paperSize="9" scale="73" orientation="portrait" r:id="rId2"/>
      <headerFooter alignWithMargins="0">
        <oddHeader>&amp;LAnnex 2 - LAQ - Facilities&amp;R&amp;"Arial,Italic"WORKING DOCUMENT - NOT FOR DISTRIBUTION</oddHeader>
        <oddFooter>&amp;L&amp;P</oddFooter>
      </headerFooter>
    </customSheetView>
    <customSheetView guid="{23E97C69-870E-4B81-B9F8-7E314BCA18CA}" showPageBreaks="1" fitToPage="1" printArea="1" showRuler="0">
      <selection activeCell="B23" sqref="B23"/>
      <pageMargins left="0.39370078740157483" right="0.39370078740157483" top="0.98425196850393704" bottom="0.78740157480314965" header="0.51181102362204722" footer="0.39370078740157483"/>
      <pageSetup paperSize="9" scale="73" orientation="portrait" r:id="rId3"/>
      <headerFooter alignWithMargins="0">
        <oddHeader>&amp;LAnnex 2 - LAQ - Facilities&amp;R&amp;"Arial,Italic"WORKING DOCUMENT - NOT FOR DISTRIBUTION</oddHeader>
        <oddFooter>&amp;L&amp;P</oddFooter>
      </headerFooter>
    </customSheetView>
  </customSheetViews>
  <mergeCells count="2">
    <mergeCell ref="B6:E6"/>
    <mergeCell ref="B18:E18"/>
  </mergeCells>
  <phoneticPr fontId="1" type="noConversion"/>
  <dataValidations count="2">
    <dataValidation type="list" allowBlank="1" showInputMessage="1" showErrorMessage="1" sqref="D15">
      <formula1>$I$1:$I$4</formula1>
    </dataValidation>
    <dataValidation type="list" allowBlank="1" showInputMessage="1" showErrorMessage="1" sqref="D19:D26 D7:D12 D16:D17">
      <formula1>$I$1:$I$4</formula1>
    </dataValidation>
  </dataValidations>
  <pageMargins left="0.39370078740157483" right="0.39370078740157483" top="0.98425196850393704" bottom="0.78740157480314965" header="0.51181102362204722" footer="0.39370078740157483"/>
  <pageSetup paperSize="9" scale="86" fitToHeight="10" orientation="landscape" r:id="rId4"/>
  <headerFooter alignWithMargins="0">
    <oddHeader>&amp;L&amp;"Times New Roman,Regular"Annex 2: LAT/Facility - Facilities</oddHeader>
  </headerFooter>
  <rowBreaks count="1" manualBreakCount="1">
    <brk id="13" max="4" man="1"/>
  </rowBreaks>
  <ignoredErrors>
    <ignoredError sqref="A1:A2 A5:A26 A27:A65536" numberStoredAsText="1"/>
  </ignoredError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47"/>
  <sheetViews>
    <sheetView zoomScaleNormal="100" workbookViewId="0">
      <selection activeCell="B3" sqref="B3"/>
    </sheetView>
  </sheetViews>
  <sheetFormatPr defaultRowHeight="12.75" x14ac:dyDescent="0.2"/>
  <cols>
    <col min="1" max="1" width="6.7109375" style="22" customWidth="1"/>
    <col min="2" max="2" width="70.7109375" style="17" customWidth="1"/>
    <col min="3" max="4" width="12.7109375" style="22" customWidth="1"/>
    <col min="5" max="5" width="60.7109375" style="17" customWidth="1"/>
    <col min="6" max="7" width="9.140625" style="27"/>
    <col min="8" max="16384" width="9.140625" style="17"/>
  </cols>
  <sheetData>
    <row r="1" spans="1:9" ht="24.75" x14ac:dyDescent="0.2">
      <c r="A1" s="54" t="s">
        <v>467</v>
      </c>
      <c r="B1" s="54" t="str">
        <f>Language!B472</f>
        <v>Human resources</v>
      </c>
      <c r="C1" s="37" t="str">
        <f>IF(COUNT(G7:G45)=0," ",AVERAGE(G7:G45))</f>
        <v xml:space="preserve"> </v>
      </c>
      <c r="D1" s="20"/>
      <c r="E1" s="49"/>
      <c r="I1" s="22">
        <v>1</v>
      </c>
    </row>
    <row r="2" spans="1:9" ht="15" x14ac:dyDescent="0.2">
      <c r="A2" s="70"/>
      <c r="B2" s="58" t="str">
        <f>Language!B38</f>
        <v>Possible answers (unless otherwise advised): 1.Yes; 2.Partial; 3.No; 4.Non applicable</v>
      </c>
      <c r="C2" s="66"/>
      <c r="D2" s="70"/>
      <c r="E2" s="92"/>
      <c r="I2" s="22">
        <v>2</v>
      </c>
    </row>
    <row r="3" spans="1:9" ht="15" x14ac:dyDescent="0.2">
      <c r="A3" s="70"/>
      <c r="B3" s="58"/>
      <c r="C3" s="66"/>
      <c r="D3" s="70"/>
      <c r="E3" s="92"/>
      <c r="I3" s="22">
        <v>3</v>
      </c>
    </row>
    <row r="4" spans="1:9" ht="30" x14ac:dyDescent="0.2">
      <c r="A4" s="70"/>
      <c r="B4" s="58"/>
      <c r="C4" s="70" t="str">
        <f>Language!B35</f>
        <v>Documents to be collected</v>
      </c>
      <c r="D4" s="70" t="str">
        <f>Language!B36</f>
        <v>1; 2; 3; 4</v>
      </c>
      <c r="E4" s="70" t="str">
        <f>Language!B37</f>
        <v>Provide here the answer to the open question/s and/or insert any additional information</v>
      </c>
      <c r="I4" s="22">
        <v>4</v>
      </c>
    </row>
    <row r="5" spans="1:9" ht="24.75" x14ac:dyDescent="0.2">
      <c r="B5" s="221" t="str">
        <f>Language!B473</f>
        <v>Staff number</v>
      </c>
      <c r="C5" s="54"/>
    </row>
    <row r="6" spans="1:9" ht="15" x14ac:dyDescent="0.2">
      <c r="A6" s="70"/>
      <c r="B6" s="259" t="str">
        <f>Language!B474</f>
        <v>Number of:</v>
      </c>
      <c r="C6" s="260"/>
      <c r="D6" s="260"/>
      <c r="E6" s="261"/>
    </row>
    <row r="7" spans="1:9" ht="15" x14ac:dyDescent="0.2">
      <c r="A7" s="70" t="s">
        <v>469</v>
      </c>
      <c r="B7" s="234" t="str">
        <f>Language!B475</f>
        <v>Managers/senior staff (postgraduate degree)</v>
      </c>
      <c r="C7" s="73"/>
      <c r="D7" s="89"/>
      <c r="E7" s="65"/>
    </row>
    <row r="8" spans="1:9" ht="15" x14ac:dyDescent="0.2">
      <c r="A8" s="70" t="s">
        <v>470</v>
      </c>
      <c r="B8" s="234" t="str">
        <f>Language!B476</f>
        <v>Laboratory technologists or technicians (performing tests)</v>
      </c>
      <c r="C8" s="73"/>
      <c r="D8" s="89"/>
      <c r="E8" s="65"/>
    </row>
    <row r="9" spans="1:9" ht="15" x14ac:dyDescent="0.2">
      <c r="A9" s="70" t="s">
        <v>471</v>
      </c>
      <c r="B9" s="234" t="str">
        <f>Language!B477</f>
        <v>Laboratory assistants/medical aides (not doing tests)</v>
      </c>
      <c r="C9" s="73"/>
      <c r="D9" s="89"/>
      <c r="E9" s="65"/>
    </row>
    <row r="10" spans="1:9" ht="15" x14ac:dyDescent="0.2">
      <c r="A10" s="70" t="s">
        <v>472</v>
      </c>
      <c r="B10" s="234" t="str">
        <f>Language!B478</f>
        <v>Support/administrative staff</v>
      </c>
      <c r="C10" s="73"/>
      <c r="D10" s="89"/>
      <c r="E10" s="65"/>
    </row>
    <row r="11" spans="1:9" ht="15" x14ac:dyDescent="0.2">
      <c r="A11" s="70" t="s">
        <v>473</v>
      </c>
      <c r="B11" s="234" t="str">
        <f>Language!B479</f>
        <v>Phlebotomists</v>
      </c>
      <c r="C11" s="73"/>
      <c r="D11" s="89"/>
      <c r="E11" s="65"/>
    </row>
    <row r="12" spans="1:9" ht="15" x14ac:dyDescent="0.2">
      <c r="A12" s="70" t="s">
        <v>474</v>
      </c>
      <c r="B12" s="234" t="str">
        <f>Language!B480</f>
        <v>Other staff</v>
      </c>
      <c r="C12" s="73"/>
      <c r="D12" s="89"/>
      <c r="E12" s="65"/>
    </row>
    <row r="13" spans="1:9" ht="15" x14ac:dyDescent="0.2">
      <c r="A13" s="70" t="s">
        <v>475</v>
      </c>
      <c r="B13" s="234" t="str">
        <f>Language!B481</f>
        <v>For other staff, please specify:</v>
      </c>
      <c r="C13" s="73"/>
      <c r="D13" s="89"/>
      <c r="E13" s="65"/>
    </row>
    <row r="14" spans="1:9" ht="15" x14ac:dyDescent="0.2">
      <c r="A14" s="70" t="s">
        <v>476</v>
      </c>
      <c r="B14" s="72" t="str">
        <f>Language!B482</f>
        <v>Total number of persons working in the laboratory</v>
      </c>
      <c r="C14" s="73"/>
      <c r="D14" s="89"/>
      <c r="E14" s="65"/>
    </row>
    <row r="15" spans="1:9" ht="15" x14ac:dyDescent="0.2">
      <c r="A15" s="70" t="s">
        <v>477</v>
      </c>
      <c r="B15" s="55" t="str">
        <f>Language!B483</f>
        <v>Is the staff number adequate to undertake the required work?</v>
      </c>
      <c r="C15" s="73"/>
      <c r="D15" s="86"/>
      <c r="E15" s="65"/>
      <c r="F15" s="27" t="str">
        <f>IF(D15=1,1,IF(D15=3,0,IF(D15=2,0.5," ")))</f>
        <v xml:space="preserve"> </v>
      </c>
      <c r="G15" s="27" t="str">
        <f>F15</f>
        <v xml:space="preserve"> </v>
      </c>
    </row>
    <row r="16" spans="1:9" ht="15" x14ac:dyDescent="0.2">
      <c r="A16" s="92"/>
      <c r="B16" s="237" t="str">
        <f>Language!B484</f>
        <v>If no or partial:</v>
      </c>
      <c r="C16" s="238"/>
      <c r="D16" s="238"/>
      <c r="E16" s="264"/>
    </row>
    <row r="17" spans="1:7" ht="15" x14ac:dyDescent="0.2">
      <c r="A17" s="70" t="s">
        <v>478</v>
      </c>
      <c r="B17" s="85" t="str">
        <f>Language!B485</f>
        <v>Is trained manager/senior staff missing?</v>
      </c>
      <c r="C17" s="73"/>
      <c r="D17" s="91"/>
      <c r="E17" s="65"/>
    </row>
    <row r="18" spans="1:7" ht="15" x14ac:dyDescent="0.2">
      <c r="A18" s="70" t="s">
        <v>479</v>
      </c>
      <c r="B18" s="85" t="str">
        <f>Language!B486</f>
        <v>Is technical staff missing?</v>
      </c>
      <c r="C18" s="73"/>
      <c r="D18" s="91"/>
      <c r="E18" s="65"/>
    </row>
    <row r="19" spans="1:7" ht="15" x14ac:dyDescent="0.2">
      <c r="A19" s="70" t="s">
        <v>805</v>
      </c>
      <c r="B19" s="85" t="str">
        <f>Language!B487</f>
        <v>Is assistant/medical aide staff missing?</v>
      </c>
      <c r="C19" s="73"/>
      <c r="D19" s="91"/>
      <c r="E19" s="65"/>
    </row>
    <row r="20" spans="1:7" ht="15" x14ac:dyDescent="0.2">
      <c r="A20" s="70" t="s">
        <v>806</v>
      </c>
      <c r="B20" s="85" t="str">
        <f>Language!B488</f>
        <v>Is support/administrative staff missing?</v>
      </c>
      <c r="C20" s="73"/>
      <c r="D20" s="91"/>
      <c r="E20" s="65"/>
    </row>
    <row r="21" spans="1:7" ht="15" x14ac:dyDescent="0.2">
      <c r="A21" s="70" t="s">
        <v>807</v>
      </c>
      <c r="B21" s="85" t="str">
        <f>Language!B489</f>
        <v>Is phlebotomist missing?</v>
      </c>
      <c r="C21" s="73"/>
      <c r="D21" s="91"/>
      <c r="E21" s="65"/>
    </row>
    <row r="22" spans="1:7" ht="15" x14ac:dyDescent="0.2">
      <c r="A22" s="70" t="s">
        <v>808</v>
      </c>
      <c r="B22" s="85" t="str">
        <f>Language!B490</f>
        <v>Is other staff missing?</v>
      </c>
      <c r="C22" s="73"/>
      <c r="D22" s="91"/>
      <c r="E22" s="65"/>
    </row>
    <row r="23" spans="1:7" ht="15" x14ac:dyDescent="0.2">
      <c r="A23" s="70" t="s">
        <v>809</v>
      </c>
      <c r="B23" s="164" t="str">
        <f>Language!B491</f>
        <v>For other staff, please specify:</v>
      </c>
      <c r="C23" s="73"/>
      <c r="D23" s="89"/>
      <c r="E23" s="65"/>
    </row>
    <row r="24" spans="1:7" s="18" customFormat="1" ht="15" customHeight="1" x14ac:dyDescent="0.2">
      <c r="A24" s="78"/>
      <c r="B24" s="57"/>
      <c r="C24" s="78"/>
      <c r="D24" s="78"/>
      <c r="E24" s="57"/>
      <c r="F24" s="29"/>
      <c r="G24" s="29"/>
    </row>
    <row r="25" spans="1:7" s="18" customFormat="1" ht="24.75" x14ac:dyDescent="0.2">
      <c r="A25" s="28"/>
      <c r="B25" s="221" t="str">
        <f>Language!B492</f>
        <v>Qualifications</v>
      </c>
      <c r="C25" s="54"/>
      <c r="D25" s="28"/>
      <c r="F25" s="29"/>
      <c r="G25" s="29"/>
    </row>
    <row r="26" spans="1:7" s="18" customFormat="1" ht="15" x14ac:dyDescent="0.2">
      <c r="A26" s="90" t="s">
        <v>810</v>
      </c>
      <c r="B26" s="55" t="str">
        <f>Language!B493</f>
        <v>Are qualifications, training and experience of staff recorded?</v>
      </c>
      <c r="C26" s="87" t="s">
        <v>366</v>
      </c>
      <c r="D26" s="86"/>
      <c r="E26" s="65"/>
      <c r="F26" s="27" t="str">
        <f>IF(D26=1,1,IF(D26=3,0,IF(D26=2,0.5," ")))</f>
        <v xml:space="preserve"> </v>
      </c>
      <c r="G26" s="27" t="str">
        <f>F26</f>
        <v xml:space="preserve"> </v>
      </c>
    </row>
    <row r="27" spans="1:7" ht="15" x14ac:dyDescent="0.2">
      <c r="A27" s="90" t="s">
        <v>236</v>
      </c>
      <c r="B27" s="55" t="str">
        <f>Language!B494</f>
        <v>Are job descriptions defining qualifications and duties available?</v>
      </c>
      <c r="C27" s="87" t="s">
        <v>366</v>
      </c>
      <c r="D27" s="86"/>
      <c r="E27" s="65"/>
      <c r="F27" s="27" t="str">
        <f>IF(D27=1,1,IF(D27=3,0,IF(D27=2,0.5," ")))</f>
        <v xml:space="preserve"> </v>
      </c>
      <c r="G27" s="27" t="str">
        <f>F27</f>
        <v xml:space="preserve"> </v>
      </c>
    </row>
    <row r="28" spans="1:7" ht="15" x14ac:dyDescent="0.2">
      <c r="A28" s="90" t="s">
        <v>237</v>
      </c>
      <c r="B28" s="55" t="str">
        <f>Language!B495</f>
        <v xml:space="preserve">Are lines of authority and responsibility clearly defined for all laboratory staff? </v>
      </c>
      <c r="C28" s="87"/>
      <c r="D28" s="86"/>
      <c r="E28" s="65"/>
      <c r="F28" s="27" t="str">
        <f>IF(D28=1,1,IF(D28=3,0,IF(D28=2,0.5," ")))</f>
        <v xml:space="preserve"> </v>
      </c>
      <c r="G28" s="27" t="str">
        <f>F28</f>
        <v xml:space="preserve"> </v>
      </c>
    </row>
    <row r="29" spans="1:7" ht="15" x14ac:dyDescent="0.2">
      <c r="A29" s="90" t="s">
        <v>238</v>
      </c>
      <c r="B29" s="55" t="str">
        <f>Language!B496</f>
        <v>Has a quality manager been designated?</v>
      </c>
      <c r="C29" s="73"/>
      <c r="D29" s="86"/>
      <c r="E29" s="65"/>
      <c r="F29" s="27" t="str">
        <f>IF(D29=1,1,IF(D29=3,0,IF(D29=2,0.5," ")))</f>
        <v xml:space="preserve"> </v>
      </c>
      <c r="G29" s="27" t="str">
        <f>F29</f>
        <v xml:space="preserve"> </v>
      </c>
    </row>
    <row r="30" spans="1:7" ht="30" x14ac:dyDescent="0.2">
      <c r="A30" s="90" t="s">
        <v>239</v>
      </c>
      <c r="B30" s="95" t="str">
        <f>Language!B497</f>
        <v>Does the staff have appropriate qualifications or competences to perform laboratory work?</v>
      </c>
      <c r="C30" s="96"/>
      <c r="D30" s="86"/>
      <c r="E30" s="65"/>
      <c r="F30" s="27" t="str">
        <f>IF(D30=1,1,IF(D30=3,0,IF(D30=2,0.5," ")))</f>
        <v xml:space="preserve"> </v>
      </c>
      <c r="G30" s="27" t="str">
        <f>F30</f>
        <v xml:space="preserve"> </v>
      </c>
    </row>
    <row r="31" spans="1:7" ht="15" x14ac:dyDescent="0.2">
      <c r="A31" s="70"/>
      <c r="B31" s="262" t="str">
        <f>Language!B498</f>
        <v>If no or partial:</v>
      </c>
      <c r="C31" s="263"/>
      <c r="D31" s="263"/>
      <c r="E31" s="240"/>
    </row>
    <row r="32" spans="1:7" ht="15" x14ac:dyDescent="0.2">
      <c r="A32" s="90" t="s">
        <v>240</v>
      </c>
      <c r="B32" s="98" t="str">
        <f>Language!B499</f>
        <v>Do managers/senior staff have appropriate qualifications or competences?</v>
      </c>
      <c r="C32" s="103"/>
      <c r="D32" s="91"/>
      <c r="E32" s="65"/>
    </row>
    <row r="33" spans="1:7" s="18" customFormat="1" ht="15" x14ac:dyDescent="0.2">
      <c r="A33" s="90" t="s">
        <v>241</v>
      </c>
      <c r="B33" s="85" t="str">
        <f>Language!B500</f>
        <v>Do laboratory technologists have appropriate qualifications or competences?</v>
      </c>
      <c r="C33" s="73"/>
      <c r="D33" s="91"/>
      <c r="E33" s="65"/>
      <c r="F33" s="27"/>
      <c r="G33" s="27"/>
    </row>
    <row r="34" spans="1:7" ht="15" x14ac:dyDescent="0.2">
      <c r="A34" s="90" t="s">
        <v>242</v>
      </c>
      <c r="B34" s="85" t="str">
        <f>Language!B501</f>
        <v>Do assistants/medical aides have appropriate qualifications or competences?</v>
      </c>
      <c r="C34" s="73"/>
      <c r="D34" s="91"/>
      <c r="E34" s="65"/>
    </row>
    <row r="35" spans="1:7" ht="30" x14ac:dyDescent="0.2">
      <c r="A35" s="90" t="s">
        <v>243</v>
      </c>
      <c r="B35" s="85" t="str">
        <f>Language!B502</f>
        <v>Do support/administrative staff have appropriate qualifications or competences?</v>
      </c>
      <c r="C35" s="73"/>
      <c r="D35" s="91"/>
      <c r="E35" s="65"/>
    </row>
    <row r="36" spans="1:7" ht="15" x14ac:dyDescent="0.2">
      <c r="A36" s="90" t="s">
        <v>244</v>
      </c>
      <c r="B36" s="85" t="str">
        <f>Language!B503</f>
        <v>Do phlebotomists have appropriate qualifications or competences?</v>
      </c>
      <c r="C36" s="73"/>
      <c r="D36" s="91"/>
      <c r="E36" s="65"/>
    </row>
    <row r="37" spans="1:7" ht="15" x14ac:dyDescent="0.2">
      <c r="A37" s="90" t="s">
        <v>245</v>
      </c>
      <c r="B37" s="85" t="str">
        <f>Language!B504</f>
        <v>Do other staff have appropriate qualifications or competences?</v>
      </c>
      <c r="C37" s="73"/>
      <c r="D37" s="91"/>
      <c r="E37" s="65"/>
    </row>
    <row r="38" spans="1:7" ht="15" x14ac:dyDescent="0.2">
      <c r="A38" s="90" t="s">
        <v>246</v>
      </c>
      <c r="B38" s="166" t="str">
        <f>Language!B505</f>
        <v>For other, please specify:</v>
      </c>
      <c r="C38" s="77"/>
      <c r="D38" s="89"/>
      <c r="E38" s="65"/>
    </row>
    <row r="39" spans="1:7" ht="15" customHeight="1" x14ac:dyDescent="0.2">
      <c r="A39" s="32"/>
      <c r="B39" s="15"/>
      <c r="C39" s="28"/>
      <c r="D39" s="28"/>
      <c r="E39" s="18"/>
    </row>
    <row r="40" spans="1:7" ht="24.75" x14ac:dyDescent="0.2">
      <c r="A40" s="32"/>
      <c r="B40" s="221" t="str">
        <f>Language!B506</f>
        <v>Continuous education</v>
      </c>
      <c r="C40" s="54"/>
      <c r="D40" s="28"/>
      <c r="E40" s="18"/>
    </row>
    <row r="41" spans="1:7" ht="15" x14ac:dyDescent="0.2">
      <c r="A41" s="90" t="s">
        <v>247</v>
      </c>
      <c r="B41" s="56" t="str">
        <f>Language!B507</f>
        <v>Is there a professional development programme in place for the staff?</v>
      </c>
      <c r="C41" s="77"/>
      <c r="D41" s="86"/>
      <c r="E41" s="65"/>
      <c r="F41" s="27" t="str">
        <f>IF(D41=1,1,IF(D41=3,0,IF(D41=2,0.5," ")))</f>
        <v xml:space="preserve"> </v>
      </c>
      <c r="G41" s="27" t="str">
        <f>F41</f>
        <v xml:space="preserve"> </v>
      </c>
    </row>
    <row r="42" spans="1:7" ht="30" x14ac:dyDescent="0.2">
      <c r="A42" s="90" t="s">
        <v>248</v>
      </c>
      <c r="B42" s="55" t="str">
        <f>Language!B508</f>
        <v>Is continuing education (training, workshop, conference, etc.) provided to staff members?</v>
      </c>
      <c r="C42" s="73"/>
      <c r="D42" s="86"/>
      <c r="E42" s="65"/>
      <c r="F42" s="27" t="str">
        <f>IF(D42=1,1,IF(D42=3,0,IF(D42=2,0.5," ")))</f>
        <v xml:space="preserve"> </v>
      </c>
      <c r="G42" s="27" t="str">
        <f>F42</f>
        <v xml:space="preserve"> </v>
      </c>
    </row>
    <row r="43" spans="1:7" ht="30" x14ac:dyDescent="0.2">
      <c r="A43" s="90" t="s">
        <v>249</v>
      </c>
      <c r="B43" s="55" t="str">
        <f>Language!B509</f>
        <v>Is "in-house" education (on-site training, journal club, etc.) provided to staff members?</v>
      </c>
      <c r="C43" s="73"/>
      <c r="D43" s="86"/>
      <c r="E43" s="65"/>
      <c r="F43" s="27" t="str">
        <f>IF(D43=1,1,IF(D43=3,0,IF(D43=2,0.5," ")))</f>
        <v xml:space="preserve"> </v>
      </c>
      <c r="G43" s="27" t="str">
        <f>F43</f>
        <v xml:space="preserve"> </v>
      </c>
    </row>
    <row r="44" spans="1:7" ht="15" x14ac:dyDescent="0.2">
      <c r="A44" s="90" t="s">
        <v>250</v>
      </c>
      <c r="B44" s="55" t="str">
        <f>Language!B510</f>
        <v>Is there a library accessible by all staff in the laboratory?</v>
      </c>
      <c r="C44" s="73"/>
      <c r="D44" s="86"/>
      <c r="E44" s="65"/>
      <c r="F44" s="27" t="str">
        <f>IF(D44=1,1,IF(D44=3,0,IF(D44=2,0.5," ")))</f>
        <v xml:space="preserve"> </v>
      </c>
      <c r="G44" s="27" t="str">
        <f>F44</f>
        <v xml:space="preserve"> </v>
      </c>
    </row>
    <row r="45" spans="1:7" ht="15" x14ac:dyDescent="0.2">
      <c r="A45" s="90" t="s">
        <v>251</v>
      </c>
      <c r="B45" s="72" t="str">
        <f>Language!B511</f>
        <v>Please list the educational activities in the last two years</v>
      </c>
      <c r="C45" s="73"/>
      <c r="D45" s="89"/>
      <c r="E45" s="65"/>
    </row>
    <row r="46" spans="1:7" ht="15" x14ac:dyDescent="0.2">
      <c r="A46" s="70"/>
      <c r="B46" s="92"/>
      <c r="C46" s="70"/>
      <c r="D46" s="70"/>
      <c r="E46" s="92"/>
    </row>
    <row r="47" spans="1:7" ht="24.75" x14ac:dyDescent="0.2">
      <c r="B47" s="222" t="str">
        <f>Language!B589</f>
        <v>Comments</v>
      </c>
      <c r="C47" s="54"/>
    </row>
  </sheetData>
  <sheetProtection sheet="1" objects="1" scenarios="1"/>
  <customSheetViews>
    <customSheetView guid="{16BD123E-21AA-4DA4-B477-56A28E780F44}" fitToPage="1" topLeftCell="A18">
      <selection activeCell="B42" sqref="B42"/>
      <pageMargins left="0.39370078740157483" right="0.39370078740157483" top="0.98425196850393704" bottom="0.78740157480314965" header="0.51181102362204722" footer="0.39370078740157483"/>
      <pageSetup paperSize="9" scale="73" orientation="portrait" r:id="rId1"/>
      <headerFooter alignWithMargins="0">
        <oddHeader>&amp;LAnnex 2 - LAQ - Human resources&amp;R&amp;"Arial,Italic"WORKING DOCUMENT - NOT FOR DISTRIBUTION</oddHeader>
        <oddFooter>&amp;L&amp;P</oddFooter>
      </headerFooter>
    </customSheetView>
    <customSheetView guid="{F20950B5-8E18-4725-A4D5-C46AEC554D85}" fitToPage="1" showRuler="0">
      <selection activeCell="C23" sqref="C23"/>
      <pageMargins left="0.39370078740157483" right="0.39370078740157483" top="0.98425196850393704" bottom="0.78740157480314965" header="0.51181102362204722" footer="0.39370078740157483"/>
      <pageSetup paperSize="9" scale="73" orientation="portrait" r:id="rId2"/>
      <headerFooter alignWithMargins="0">
        <oddHeader>&amp;LAnnex 2 - LAQ - Human resources&amp;R&amp;"Arial,Italic"WORKING DOCUMENT - NOT FOR DISTRIBUTION</oddHeader>
        <oddFooter>&amp;L&amp;P</oddFooter>
      </headerFooter>
    </customSheetView>
    <customSheetView guid="{23E97C69-870E-4B81-B9F8-7E314BCA18CA}" showPageBreaks="1" fitToPage="1" printArea="1" showRuler="0">
      <selection activeCell="B35" sqref="B35"/>
      <pageMargins left="0.39370078740157483" right="0.39370078740157483" top="0.98425196850393704" bottom="0.78740157480314965" header="0.51181102362204722" footer="0.39370078740157483"/>
      <pageSetup paperSize="9" scale="73" orientation="portrait" r:id="rId3"/>
      <headerFooter alignWithMargins="0">
        <oddHeader>&amp;LAnnex 2 - LAQ - Human resources&amp;R&amp;"Arial,Italic"WORKING DOCUMENT - NOT FOR DISTRIBUTION</oddHeader>
        <oddFooter>&amp;L&amp;P</oddFooter>
      </headerFooter>
    </customSheetView>
  </customSheetViews>
  <mergeCells count="3">
    <mergeCell ref="B6:E6"/>
    <mergeCell ref="B31:E31"/>
    <mergeCell ref="B16:E16"/>
  </mergeCells>
  <phoneticPr fontId="1" type="noConversion"/>
  <dataValidations count="1">
    <dataValidation type="list" allowBlank="1" showInputMessage="1" showErrorMessage="1" sqref="D41:D44 D32:D37 D26:D30 D15 D17:D22">
      <formula1>$I$1:$I$4</formula1>
    </dataValidation>
  </dataValidations>
  <pageMargins left="0.39370078740157483" right="0.39370078740157483" top="0.98425196850393704" bottom="0.78740157480314965" header="0.51181102362204722" footer="0.39370078740157483"/>
  <pageSetup paperSize="9" scale="86" fitToHeight="6" orientation="landscape" r:id="rId4"/>
  <headerFooter alignWithMargins="0">
    <oddHeader>&amp;L&amp;"Times New Roman,Regular"Annex 2: LAT/Facility - Human resources</oddHeader>
  </headerFooter>
  <ignoredErrors>
    <ignoredError sqref="A5 A1:A2 A47:A65536 A7:A30 A31 A32:A38 A39:A40 A46 A41:A45" numberStoredAsText="1"/>
  </ignoredError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I54"/>
  <sheetViews>
    <sheetView zoomScaleNormal="100" workbookViewId="0">
      <selection activeCell="B3" sqref="B3"/>
    </sheetView>
  </sheetViews>
  <sheetFormatPr defaultRowHeight="12.75" x14ac:dyDescent="0.2"/>
  <cols>
    <col min="1" max="1" width="6.7109375" style="22" customWidth="1"/>
    <col min="2" max="2" width="70.7109375" style="17" customWidth="1"/>
    <col min="3" max="4" width="12.7109375" style="22" customWidth="1"/>
    <col min="5" max="5" width="60.7109375" style="16" customWidth="1"/>
    <col min="6" max="7" width="9.140625" style="27"/>
    <col min="8" max="16384" width="9.140625" style="17"/>
  </cols>
  <sheetData>
    <row r="1" spans="1:9" ht="19.5" customHeight="1" x14ac:dyDescent="0.2">
      <c r="A1" s="54" t="s">
        <v>480</v>
      </c>
      <c r="B1" s="54" t="str">
        <f>Language!B512</f>
        <v>Biorisk management</v>
      </c>
      <c r="C1" s="37" t="str">
        <f>IF(COUNT(G6:G52)=0," ",AVERAGE(G6:G52))</f>
        <v xml:space="preserve"> </v>
      </c>
      <c r="D1" s="20"/>
      <c r="E1" s="21"/>
      <c r="I1" s="22">
        <v>1</v>
      </c>
    </row>
    <row r="2" spans="1:9" ht="15" x14ac:dyDescent="0.2">
      <c r="A2" s="70"/>
      <c r="B2" s="58" t="str">
        <f>Language!B38</f>
        <v>Possible answers (unless otherwise advised): 1.Yes; 2.Partial; 3.No; 4.Non applicable</v>
      </c>
      <c r="C2" s="70"/>
      <c r="D2" s="70"/>
      <c r="E2" s="60"/>
      <c r="I2" s="22">
        <v>2</v>
      </c>
    </row>
    <row r="3" spans="1:9" ht="15" x14ac:dyDescent="0.2">
      <c r="A3" s="70"/>
      <c r="B3" s="92"/>
      <c r="C3" s="70"/>
      <c r="D3" s="70"/>
      <c r="E3" s="60"/>
      <c r="I3" s="22">
        <v>3</v>
      </c>
    </row>
    <row r="4" spans="1:9" ht="30" x14ac:dyDescent="0.2">
      <c r="A4" s="70"/>
      <c r="B4" s="92"/>
      <c r="C4" s="70" t="str">
        <f>Language!B35</f>
        <v>Documents to be collected</v>
      </c>
      <c r="D4" s="70" t="str">
        <f>Language!B36</f>
        <v>1; 2; 3; 4</v>
      </c>
      <c r="E4" s="70" t="str">
        <f>Language!B37</f>
        <v>Provide here the answer to the open question/s and/or insert any additional information</v>
      </c>
      <c r="I4" s="22">
        <v>4</v>
      </c>
    </row>
    <row r="5" spans="1:9" ht="24.75" x14ac:dyDescent="0.2">
      <c r="B5" s="221" t="str">
        <f>Language!B513</f>
        <v>Biorisk management policy</v>
      </c>
      <c r="C5" s="54"/>
    </row>
    <row r="6" spans="1:9" ht="30" x14ac:dyDescent="0.2">
      <c r="A6" s="70" t="s">
        <v>481</v>
      </c>
      <c r="B6" s="56" t="str">
        <f>Language!B514</f>
        <v xml:space="preserve">Has a policy concerning the management of laboratory biorisk (biosafety and biosecurity) been written? </v>
      </c>
      <c r="C6" s="167" t="s">
        <v>366</v>
      </c>
      <c r="D6" s="163"/>
      <c r="E6" s="75"/>
      <c r="F6" s="27" t="str">
        <f>IF(D6=1,1,IF(D6=3,0,IF(D6=2,0.5," ")))</f>
        <v xml:space="preserve"> </v>
      </c>
      <c r="G6" s="27" t="str">
        <f>F6</f>
        <v xml:space="preserve"> </v>
      </c>
    </row>
    <row r="7" spans="1:9" ht="30" x14ac:dyDescent="0.2">
      <c r="A7" s="70" t="s">
        <v>482</v>
      </c>
      <c r="B7" s="56" t="str">
        <f>Language!B515</f>
        <v>Does this policy clearly state the biorisk management objectives and commitment to improve biorisk management performance?</v>
      </c>
      <c r="C7" s="135"/>
      <c r="D7" s="163"/>
      <c r="E7" s="75"/>
      <c r="F7" s="27" t="str">
        <f>IF(D7=1,1,IF(D7=3,0,IF(D7=2,0.5," ")))</f>
        <v xml:space="preserve"> </v>
      </c>
      <c r="G7" s="27" t="str">
        <f>F7</f>
        <v xml:space="preserve"> </v>
      </c>
    </row>
    <row r="8" spans="1:9" ht="30" x14ac:dyDescent="0.2">
      <c r="A8" s="70" t="s">
        <v>483</v>
      </c>
      <c r="B8" s="56" t="str">
        <f>Language!B516</f>
        <v>Is the policy appropriate to the nature and scale of the risk associated with the facility and associated activities?</v>
      </c>
      <c r="C8" s="135"/>
      <c r="D8" s="163"/>
      <c r="E8" s="75"/>
      <c r="F8" s="27" t="str">
        <f>IF(D8=1,1,IF(D8=3,0,IF(D8=2,0.5," ")))</f>
        <v xml:space="preserve"> </v>
      </c>
      <c r="G8" s="27" t="str">
        <f>F8</f>
        <v xml:space="preserve"> </v>
      </c>
    </row>
    <row r="9" spans="1:9" ht="15" customHeight="1" x14ac:dyDescent="0.2"/>
    <row r="10" spans="1:9" ht="24.75" x14ac:dyDescent="0.2">
      <c r="B10" s="221" t="str">
        <f>Language!B517</f>
        <v>Biorisk assessment and control</v>
      </c>
      <c r="C10" s="54"/>
    </row>
    <row r="11" spans="1:9" ht="30" x14ac:dyDescent="0.2">
      <c r="A11" s="70">
        <v>10.4</v>
      </c>
      <c r="B11" s="56" t="str">
        <f>Language!B518</f>
        <v>Have the hazards associated with proposed work been identified and documented?</v>
      </c>
      <c r="C11" s="88" t="s">
        <v>366</v>
      </c>
      <c r="D11" s="86"/>
      <c r="E11" s="75"/>
      <c r="F11" s="27" t="str">
        <f>IF(D11=1,1,IF(D11=3,0,IF(D11=2,0.5," ")))</f>
        <v xml:space="preserve"> </v>
      </c>
      <c r="G11" s="27" t="str">
        <f t="shared" ref="G11:G52" si="0">F11</f>
        <v xml:space="preserve"> </v>
      </c>
    </row>
    <row r="12" spans="1:9" ht="15" x14ac:dyDescent="0.2">
      <c r="A12" s="70">
        <v>10.5</v>
      </c>
      <c r="B12" s="56" t="str">
        <f>Language!B519</f>
        <v>Have the biorisks been assessed and categorized?</v>
      </c>
      <c r="C12" s="88" t="s">
        <v>366</v>
      </c>
      <c r="D12" s="86"/>
      <c r="E12" s="75"/>
      <c r="F12" s="27" t="str">
        <f>IF(D12=1,1,IF(D12=3,0,IF(D12=2,0.5," ")))</f>
        <v xml:space="preserve"> </v>
      </c>
      <c r="G12" s="27" t="str">
        <f t="shared" si="0"/>
        <v xml:space="preserve"> </v>
      </c>
    </row>
    <row r="13" spans="1:9" ht="15" x14ac:dyDescent="0.2">
      <c r="A13" s="70">
        <v>10.6</v>
      </c>
      <c r="B13" s="56" t="str">
        <f>Language!B520</f>
        <v>Are biorisk control measures described in an action plan?</v>
      </c>
      <c r="C13" s="88" t="s">
        <v>366</v>
      </c>
      <c r="D13" s="86"/>
      <c r="E13" s="75"/>
      <c r="F13" s="27" t="str">
        <f>IF(D13=1,1,IF(D13=3,0,IF(D13=2,0.5," ")))</f>
        <v xml:space="preserve"> </v>
      </c>
      <c r="G13" s="27" t="str">
        <f t="shared" si="0"/>
        <v xml:space="preserve"> </v>
      </c>
    </row>
    <row r="14" spans="1:9" ht="15" x14ac:dyDescent="0.2">
      <c r="A14" s="70">
        <v>10.7</v>
      </c>
      <c r="B14" s="56" t="str">
        <f>Language!B521</f>
        <v>Are biorisk control measures documented?</v>
      </c>
      <c r="C14" s="77" t="s">
        <v>366</v>
      </c>
      <c r="D14" s="86"/>
      <c r="E14" s="75"/>
      <c r="F14" s="27" t="str">
        <f>IF(D14=1,1,IF(D14=3,0,IF(D14=2,0.5," ")))</f>
        <v xml:space="preserve"> </v>
      </c>
      <c r="G14" s="27" t="str">
        <f t="shared" si="0"/>
        <v xml:space="preserve"> </v>
      </c>
    </row>
    <row r="16" spans="1:9" ht="24.75" x14ac:dyDescent="0.2">
      <c r="B16" s="221" t="str">
        <f>Language!B522</f>
        <v>Implementation and operation</v>
      </c>
      <c r="C16" s="54"/>
    </row>
    <row r="17" spans="1:7" ht="30" x14ac:dyDescent="0.2">
      <c r="A17" s="70">
        <v>10.8</v>
      </c>
      <c r="B17" s="56" t="str">
        <f>Language!B523</f>
        <v>Are roles and responsibilities related to biorisk management defined and documented?</v>
      </c>
      <c r="C17" s="88" t="s">
        <v>366</v>
      </c>
      <c r="D17" s="86"/>
      <c r="E17" s="75"/>
      <c r="F17" s="27" t="str">
        <f t="shared" ref="F17:F52" si="1">IF(D17=1,1,IF(D17=3,0,IF(D17=2,0.5," ")))</f>
        <v xml:space="preserve"> </v>
      </c>
      <c r="G17" s="27" t="str">
        <f t="shared" si="0"/>
        <v xml:space="preserve"> </v>
      </c>
    </row>
    <row r="18" spans="1:7" ht="15" x14ac:dyDescent="0.2">
      <c r="A18" s="90" t="s">
        <v>535</v>
      </c>
      <c r="B18" s="56" t="str">
        <f>Language!B524</f>
        <v>Is a senior manager designated to oversee the biorisk management system?</v>
      </c>
      <c r="C18" s="77"/>
      <c r="D18" s="86"/>
      <c r="E18" s="75"/>
      <c r="F18" s="27" t="str">
        <f t="shared" si="1"/>
        <v xml:space="preserve"> </v>
      </c>
      <c r="G18" s="27" t="str">
        <f t="shared" si="0"/>
        <v xml:space="preserve"> </v>
      </c>
    </row>
    <row r="19" spans="1:7" ht="15" x14ac:dyDescent="0.2">
      <c r="A19" s="90" t="s">
        <v>536</v>
      </c>
      <c r="B19" s="56" t="str">
        <f>Language!B525</f>
        <v>Has a biorisk management committee been established?</v>
      </c>
      <c r="C19" s="77"/>
      <c r="D19" s="86"/>
      <c r="E19" s="75"/>
      <c r="F19" s="27" t="str">
        <f t="shared" si="1"/>
        <v xml:space="preserve"> </v>
      </c>
      <c r="G19" s="27" t="str">
        <f t="shared" si="0"/>
        <v xml:space="preserve"> </v>
      </c>
    </row>
    <row r="20" spans="1:7" ht="15" x14ac:dyDescent="0.2">
      <c r="A20" s="90" t="s">
        <v>537</v>
      </c>
      <c r="B20" s="56" t="str">
        <f>Language!B526</f>
        <v>Has a biorisk management advisor (or biological safety officer) been designated?</v>
      </c>
      <c r="C20" s="77"/>
      <c r="D20" s="86"/>
      <c r="E20" s="75"/>
      <c r="F20" s="27" t="str">
        <f t="shared" si="1"/>
        <v xml:space="preserve"> </v>
      </c>
      <c r="G20" s="27" t="str">
        <f t="shared" si="0"/>
        <v xml:space="preserve"> </v>
      </c>
    </row>
    <row r="21" spans="1:7" ht="15" x14ac:dyDescent="0.2">
      <c r="A21" s="90" t="s">
        <v>538</v>
      </c>
      <c r="B21" s="56" t="str">
        <f>Language!B527</f>
        <v>Is this advisor providing advice and guidance on biorisk management?</v>
      </c>
      <c r="C21" s="77"/>
      <c r="D21" s="86"/>
      <c r="E21" s="75"/>
      <c r="F21" s="27" t="str">
        <f t="shared" si="1"/>
        <v xml:space="preserve"> </v>
      </c>
      <c r="G21" s="27" t="str">
        <f t="shared" si="0"/>
        <v xml:space="preserve"> </v>
      </c>
    </row>
    <row r="22" spans="1:7" ht="15" x14ac:dyDescent="0.2">
      <c r="A22" s="90" t="s">
        <v>539</v>
      </c>
      <c r="B22" s="56" t="str">
        <f>Language!B528</f>
        <v>Has this advisor delegated authority to stop work if necessary?</v>
      </c>
      <c r="C22" s="77"/>
      <c r="D22" s="86"/>
      <c r="E22" s="75"/>
      <c r="F22" s="27" t="str">
        <f t="shared" si="1"/>
        <v xml:space="preserve"> </v>
      </c>
      <c r="G22" s="27" t="str">
        <f t="shared" si="0"/>
        <v xml:space="preserve"> </v>
      </c>
    </row>
    <row r="23" spans="1:7" ht="15" x14ac:dyDescent="0.2">
      <c r="A23" s="90" t="s">
        <v>540</v>
      </c>
      <c r="B23" s="56" t="str">
        <f>Language!B529</f>
        <v>Does personnel have access to occupational health services?</v>
      </c>
      <c r="C23" s="77"/>
      <c r="D23" s="86"/>
      <c r="E23" s="75"/>
      <c r="F23" s="27" t="str">
        <f t="shared" si="1"/>
        <v xml:space="preserve"> </v>
      </c>
      <c r="G23" s="27" t="str">
        <f t="shared" si="0"/>
        <v xml:space="preserve"> </v>
      </c>
    </row>
    <row r="24" spans="1:7" ht="30" x14ac:dyDescent="0.2">
      <c r="A24" s="90" t="s">
        <v>541</v>
      </c>
      <c r="B24" s="56" t="str">
        <f>Language!B530</f>
        <v>Has a facility manager been designated to manage facilities, containment equipement and buildings?</v>
      </c>
      <c r="C24" s="77"/>
      <c r="D24" s="86"/>
      <c r="E24" s="75"/>
      <c r="F24" s="27" t="str">
        <f t="shared" si="1"/>
        <v xml:space="preserve"> </v>
      </c>
      <c r="G24" s="27" t="str">
        <f t="shared" si="0"/>
        <v xml:space="preserve"> </v>
      </c>
    </row>
    <row r="25" spans="1:7" ht="15" x14ac:dyDescent="0.2">
      <c r="A25" s="90" t="s">
        <v>542</v>
      </c>
      <c r="B25" s="56" t="str">
        <f>Language!B531</f>
        <v>Has a security manager been designated?</v>
      </c>
      <c r="C25" s="77"/>
      <c r="D25" s="86"/>
      <c r="E25" s="75"/>
      <c r="F25" s="27" t="str">
        <f t="shared" si="1"/>
        <v xml:space="preserve"> </v>
      </c>
      <c r="G25" s="27" t="str">
        <f t="shared" si="0"/>
        <v xml:space="preserve"> </v>
      </c>
    </row>
    <row r="26" spans="1:7" ht="30" x14ac:dyDescent="0.2">
      <c r="A26" s="90" t="s">
        <v>543</v>
      </c>
      <c r="B26" s="56" t="str">
        <f>Language!B532</f>
        <v>Has an animal care manager been designated, in case the laboratory handles animals?</v>
      </c>
      <c r="C26" s="77"/>
      <c r="D26" s="86"/>
      <c r="E26" s="75"/>
      <c r="F26" s="27" t="str">
        <f t="shared" si="1"/>
        <v xml:space="preserve"> </v>
      </c>
      <c r="G26" s="27" t="str">
        <f t="shared" si="0"/>
        <v xml:space="preserve"> </v>
      </c>
    </row>
    <row r="27" spans="1:7" ht="30" x14ac:dyDescent="0.2">
      <c r="A27" s="90" t="s">
        <v>544</v>
      </c>
      <c r="B27" s="56" t="str">
        <f>Language!B533</f>
        <v>Are qualifications, experience and aptitudes relating to biorisk considered as part of the recruitment process?</v>
      </c>
      <c r="C27" s="77"/>
      <c r="D27" s="86"/>
      <c r="E27" s="75"/>
      <c r="F27" s="27" t="str">
        <f t="shared" si="1"/>
        <v xml:space="preserve"> </v>
      </c>
      <c r="G27" s="27" t="str">
        <f t="shared" si="0"/>
        <v xml:space="preserve"> </v>
      </c>
    </row>
    <row r="28" spans="1:7" ht="30" x14ac:dyDescent="0.2">
      <c r="A28" s="90" t="s">
        <v>545</v>
      </c>
      <c r="B28" s="56" t="str">
        <f>Language!B534</f>
        <v>Is there mechanism/s to ensure that personnel is competent (e.g. successful completion of training, ability to perform tasks under supervision)?</v>
      </c>
      <c r="C28" s="77"/>
      <c r="D28" s="86"/>
      <c r="E28" s="75"/>
      <c r="F28" s="27" t="str">
        <f t="shared" si="1"/>
        <v xml:space="preserve"> </v>
      </c>
      <c r="G28" s="27" t="str">
        <f t="shared" si="0"/>
        <v xml:space="preserve"> </v>
      </c>
    </row>
    <row r="29" spans="1:7" ht="15" x14ac:dyDescent="0.2">
      <c r="A29" s="90" t="s">
        <v>546</v>
      </c>
      <c r="B29" s="56" t="str">
        <f>Language!B535</f>
        <v>Is personnel regularly trained on biorisk management?</v>
      </c>
      <c r="C29" s="88" t="s">
        <v>366</v>
      </c>
      <c r="D29" s="86"/>
      <c r="E29" s="75"/>
      <c r="F29" s="27" t="str">
        <f t="shared" si="1"/>
        <v xml:space="preserve"> </v>
      </c>
      <c r="G29" s="27" t="str">
        <f t="shared" si="0"/>
        <v xml:space="preserve"> </v>
      </c>
    </row>
    <row r="30" spans="1:7" ht="15" x14ac:dyDescent="0.2">
      <c r="A30" s="90" t="s">
        <v>547</v>
      </c>
      <c r="B30" s="56" t="str">
        <f>Language!B536</f>
        <v>Is an up-to-date biological agent and toxin inventory established and maintained?</v>
      </c>
      <c r="C30" s="77"/>
      <c r="D30" s="86"/>
      <c r="E30" s="75"/>
      <c r="F30" s="27" t="str">
        <f t="shared" si="1"/>
        <v xml:space="preserve"> </v>
      </c>
      <c r="G30" s="27" t="str">
        <f t="shared" si="0"/>
        <v xml:space="preserve"> </v>
      </c>
    </row>
    <row r="31" spans="1:7" ht="15" x14ac:dyDescent="0.2">
      <c r="A31" s="90" t="s">
        <v>548</v>
      </c>
      <c r="B31" s="56" t="str">
        <f>Language!B537</f>
        <v>Are desinfection and decontamination procedures implemented effectively?</v>
      </c>
      <c r="C31" s="77"/>
      <c r="D31" s="86"/>
      <c r="E31" s="75"/>
      <c r="F31" s="27" t="str">
        <f t="shared" si="1"/>
        <v xml:space="preserve"> </v>
      </c>
      <c r="G31" s="27" t="str">
        <f t="shared" si="0"/>
        <v xml:space="preserve"> </v>
      </c>
    </row>
    <row r="32" spans="1:7" ht="15" x14ac:dyDescent="0.2">
      <c r="A32" s="90" t="s">
        <v>549</v>
      </c>
      <c r="B32" s="56" t="str">
        <f>Language!B538</f>
        <v>Are waste management procedures implemented effectively?</v>
      </c>
      <c r="C32" s="77"/>
      <c r="D32" s="86"/>
      <c r="E32" s="75"/>
      <c r="F32" s="27" t="str">
        <f t="shared" si="1"/>
        <v xml:space="preserve"> </v>
      </c>
      <c r="G32" s="27" t="str">
        <f t="shared" si="0"/>
        <v xml:space="preserve"> </v>
      </c>
    </row>
    <row r="33" spans="1:7" ht="15" x14ac:dyDescent="0.2">
      <c r="A33" s="90" t="s">
        <v>550</v>
      </c>
      <c r="B33" s="56" t="str">
        <f>Language!B539</f>
        <v>Are personal protective equipment and clothing used appropriately?</v>
      </c>
      <c r="C33" s="77"/>
      <c r="D33" s="86"/>
      <c r="E33" s="75"/>
      <c r="F33" s="27" t="str">
        <f t="shared" si="1"/>
        <v xml:space="preserve"> </v>
      </c>
      <c r="G33" s="27" t="str">
        <f t="shared" si="0"/>
        <v xml:space="preserve"> </v>
      </c>
    </row>
    <row r="34" spans="1:7" ht="30" x14ac:dyDescent="0.2">
      <c r="A34" s="90" t="s">
        <v>551</v>
      </c>
      <c r="B34" s="56" t="str">
        <f>Language!B540</f>
        <v>Can personnel access prophylactic or emergency treatment in case of exposure to contaminated materials?</v>
      </c>
      <c r="C34" s="77"/>
      <c r="D34" s="86"/>
      <c r="E34" s="75"/>
      <c r="F34" s="27" t="str">
        <f t="shared" si="1"/>
        <v xml:space="preserve"> </v>
      </c>
      <c r="G34" s="27" t="str">
        <f t="shared" si="0"/>
        <v xml:space="preserve"> </v>
      </c>
    </row>
    <row r="35" spans="1:7" ht="15" x14ac:dyDescent="0.2">
      <c r="A35" s="90" t="s">
        <v>552</v>
      </c>
      <c r="B35" s="56" t="str">
        <f>Language!B541</f>
        <v>Is a vaccination policy defined and implemented?</v>
      </c>
      <c r="C35" s="77"/>
      <c r="D35" s="86"/>
      <c r="E35" s="75"/>
      <c r="F35" s="27" t="str">
        <f t="shared" si="1"/>
        <v xml:space="preserve"> </v>
      </c>
      <c r="G35" s="27" t="str">
        <f t="shared" si="0"/>
        <v xml:space="preserve"> </v>
      </c>
    </row>
    <row r="36" spans="1:7" ht="30" x14ac:dyDescent="0.2">
      <c r="A36" s="90" t="s">
        <v>553</v>
      </c>
      <c r="B36" s="56" t="str">
        <f>Language!B542</f>
        <v>Is behaviour of personnel safe (e.g. no mouth pipetting, no recaping of needles, no smoking, no food stored in working areas)?</v>
      </c>
      <c r="C36" s="77"/>
      <c r="D36" s="86"/>
      <c r="E36" s="75"/>
      <c r="F36" s="27" t="str">
        <f t="shared" si="1"/>
        <v xml:space="preserve"> </v>
      </c>
      <c r="G36" s="27" t="str">
        <f t="shared" si="0"/>
        <v xml:space="preserve"> </v>
      </c>
    </row>
    <row r="37" spans="1:7" ht="15" x14ac:dyDescent="0.2">
      <c r="A37" s="90" t="s">
        <v>554</v>
      </c>
      <c r="B37" s="56" t="str">
        <f>Language!B543</f>
        <v>Are the facilities designed to allow to work in a safe and secure way?</v>
      </c>
      <c r="C37" s="77"/>
      <c r="D37" s="86"/>
      <c r="E37" s="75"/>
      <c r="F37" s="27" t="str">
        <f t="shared" si="1"/>
        <v xml:space="preserve"> </v>
      </c>
      <c r="G37" s="27" t="str">
        <f t="shared" si="0"/>
        <v xml:space="preserve"> </v>
      </c>
    </row>
    <row r="38" spans="1:7" ht="15" x14ac:dyDescent="0.2">
      <c r="A38" s="90" t="s">
        <v>555</v>
      </c>
      <c r="B38" s="56" t="str">
        <f>Language!B544</f>
        <v>Is there a formal commissioning process of new facilities?</v>
      </c>
      <c r="C38" s="77"/>
      <c r="D38" s="86"/>
      <c r="E38" s="75"/>
      <c r="F38" s="27" t="str">
        <f t="shared" si="1"/>
        <v xml:space="preserve"> </v>
      </c>
      <c r="G38" s="27" t="str">
        <f t="shared" si="0"/>
        <v xml:space="preserve"> </v>
      </c>
    </row>
    <row r="39" spans="1:7" ht="30" x14ac:dyDescent="0.2">
      <c r="A39" s="90" t="s">
        <v>556</v>
      </c>
      <c r="B39" s="56" t="str">
        <f>Language!B545</f>
        <v>Are equipments and elements of the physical plant that may impact on biorisk identified?</v>
      </c>
      <c r="C39" s="77"/>
      <c r="D39" s="86"/>
      <c r="E39" s="75"/>
      <c r="F39" s="27" t="str">
        <f t="shared" si="1"/>
        <v xml:space="preserve"> </v>
      </c>
      <c r="G39" s="27" t="str">
        <f t="shared" si="0"/>
        <v xml:space="preserve"> </v>
      </c>
    </row>
    <row r="40" spans="1:7" ht="15" x14ac:dyDescent="0.2">
      <c r="A40" s="90"/>
      <c r="B40" s="262" t="str">
        <f>Language!B546</f>
        <v>If yes or partial, are these equipments and elements:</v>
      </c>
      <c r="C40" s="265"/>
      <c r="D40" s="265"/>
      <c r="E40" s="266"/>
    </row>
    <row r="41" spans="1:7" ht="30" x14ac:dyDescent="0.2">
      <c r="A41" s="90" t="s">
        <v>557</v>
      </c>
      <c r="B41" s="113" t="str">
        <f>Language!B547</f>
        <v>Correctly certified or validated, in line with the manufacturer or regulations' requirements?</v>
      </c>
      <c r="C41" s="77"/>
      <c r="D41" s="86"/>
      <c r="E41" s="75"/>
      <c r="F41" s="27" t="str">
        <f t="shared" si="1"/>
        <v xml:space="preserve"> </v>
      </c>
      <c r="G41" s="27" t="str">
        <f>IF(COUNT(F41:F42)=0," ",AVERAGE(F41:F42))</f>
        <v xml:space="preserve"> </v>
      </c>
    </row>
    <row r="42" spans="1:7" s="18" customFormat="1" ht="15" x14ac:dyDescent="0.2">
      <c r="A42" s="90" t="s">
        <v>558</v>
      </c>
      <c r="B42" s="113" t="str">
        <f>Language!B548</f>
        <v>Correctly maintained?</v>
      </c>
      <c r="C42" s="77"/>
      <c r="D42" s="86"/>
      <c r="E42" s="75"/>
      <c r="F42" s="27" t="str">
        <f t="shared" si="1"/>
        <v xml:space="preserve"> </v>
      </c>
      <c r="G42" s="27"/>
    </row>
    <row r="43" spans="1:7" s="18" customFormat="1" ht="30" x14ac:dyDescent="0.2">
      <c r="A43" s="90" t="s">
        <v>559</v>
      </c>
      <c r="B43" s="56" t="str">
        <f>Language!B549</f>
        <v>Are appropriate security measures in place to minimize potential unappopriate removal or release of biological agents (e.g. theft, earthquake, flood)?</v>
      </c>
      <c r="C43" s="77"/>
      <c r="D43" s="86"/>
      <c r="E43" s="75"/>
      <c r="F43" s="27" t="str">
        <f t="shared" si="1"/>
        <v xml:space="preserve"> </v>
      </c>
      <c r="G43" s="27" t="str">
        <f t="shared" si="0"/>
        <v xml:space="preserve"> </v>
      </c>
    </row>
    <row r="44" spans="1:7" ht="30" x14ac:dyDescent="0.2">
      <c r="A44" s="90" t="s">
        <v>560</v>
      </c>
      <c r="B44" s="56" t="str">
        <f>Language!B550</f>
        <v>Is access to sensitive information (e.g. inventory of agents and toxins) controlled by adequate policies and procedures?</v>
      </c>
      <c r="C44" s="77"/>
      <c r="D44" s="86"/>
      <c r="E44" s="75"/>
      <c r="F44" s="27" t="str">
        <f t="shared" si="1"/>
        <v xml:space="preserve"> </v>
      </c>
      <c r="G44" s="27" t="str">
        <f t="shared" si="0"/>
        <v xml:space="preserve"> </v>
      </c>
    </row>
    <row r="45" spans="1:7" ht="30" x14ac:dyDescent="0.2">
      <c r="A45" s="90" t="s">
        <v>561</v>
      </c>
      <c r="B45" s="56" t="str">
        <f>Language!B551</f>
        <v>Are procedures for a safe and secure transport of culture, specimens, samples and other contaminated materials established?</v>
      </c>
      <c r="C45" s="77"/>
      <c r="D45" s="86"/>
      <c r="E45" s="75"/>
      <c r="F45" s="27" t="str">
        <f t="shared" si="1"/>
        <v xml:space="preserve"> </v>
      </c>
      <c r="G45" s="27" t="str">
        <f t="shared" si="0"/>
        <v xml:space="preserve"> </v>
      </c>
    </row>
    <row r="46" spans="1:7" ht="30" x14ac:dyDescent="0.2">
      <c r="A46" s="90" t="s">
        <v>562</v>
      </c>
      <c r="B46" s="56" t="str">
        <f>Language!B552</f>
        <v>Are emergency plans available (e.g. in case of explosion, fire, flood, worker exposure, accident or illness, major spillage)?</v>
      </c>
      <c r="C46" s="88" t="s">
        <v>366</v>
      </c>
      <c r="D46" s="86"/>
      <c r="E46" s="75"/>
      <c r="F46" s="27" t="str">
        <f t="shared" si="1"/>
        <v xml:space="preserve"> </v>
      </c>
      <c r="G46" s="27" t="str">
        <f t="shared" si="0"/>
        <v xml:space="preserve"> </v>
      </c>
    </row>
    <row r="47" spans="1:7" ht="30" x14ac:dyDescent="0.2">
      <c r="A47" s="90" t="s">
        <v>563</v>
      </c>
      <c r="B47" s="56" t="str">
        <f>Language!B553</f>
        <v>Are emergency situation simulation exercices including security drills conducted at regular intervals?</v>
      </c>
      <c r="C47" s="88"/>
      <c r="D47" s="86"/>
      <c r="E47" s="75"/>
      <c r="F47" s="27" t="str">
        <f t="shared" si="1"/>
        <v xml:space="preserve"> </v>
      </c>
      <c r="G47" s="27" t="str">
        <f t="shared" si="0"/>
        <v xml:space="preserve"> </v>
      </c>
    </row>
    <row r="48" spans="1:7" ht="30" x14ac:dyDescent="0.2">
      <c r="A48" s="90" t="s">
        <v>564</v>
      </c>
      <c r="B48" s="56" t="str">
        <f>Language!B554</f>
        <v>Are contingency measures planned in the event of an emergency or unforeseen event (e.g. power failure)?</v>
      </c>
      <c r="C48" s="88" t="s">
        <v>366</v>
      </c>
      <c r="D48" s="86"/>
      <c r="E48" s="75"/>
      <c r="F48" s="27" t="str">
        <f t="shared" si="1"/>
        <v xml:space="preserve"> </v>
      </c>
      <c r="G48" s="27" t="str">
        <f t="shared" si="0"/>
        <v xml:space="preserve"> </v>
      </c>
    </row>
    <row r="49" spans="1:7" ht="30" x14ac:dyDescent="0.2">
      <c r="A49" s="90" t="s">
        <v>565</v>
      </c>
      <c r="B49" s="56" t="str">
        <f>Language!B555</f>
        <v>Are biorisk documents and records controlled and managed as part of the laboratory document management system?</v>
      </c>
      <c r="C49" s="88"/>
      <c r="D49" s="86"/>
      <c r="E49" s="75"/>
      <c r="F49" s="27" t="str">
        <f t="shared" si="1"/>
        <v xml:space="preserve"> </v>
      </c>
      <c r="G49" s="27" t="str">
        <f t="shared" si="0"/>
        <v xml:space="preserve"> </v>
      </c>
    </row>
    <row r="50" spans="1:7" ht="45" x14ac:dyDescent="0.2">
      <c r="A50" s="90" t="s">
        <v>566</v>
      </c>
      <c r="B50" s="56" t="str">
        <f>Language!B556</f>
        <v>Are accident/incident and nonconformities related to biorisk correctly managed (i.e. reported, recorded, investigated, and leading to preventive or corrective actions)?</v>
      </c>
      <c r="C50" s="88" t="s">
        <v>366</v>
      </c>
      <c r="D50" s="86"/>
      <c r="E50" s="75"/>
      <c r="F50" s="27" t="str">
        <f t="shared" si="1"/>
        <v xml:space="preserve"> </v>
      </c>
      <c r="G50" s="27" t="str">
        <f t="shared" si="0"/>
        <v xml:space="preserve"> </v>
      </c>
    </row>
    <row r="51" spans="1:7" ht="30" x14ac:dyDescent="0.2">
      <c r="A51" s="90" t="s">
        <v>567</v>
      </c>
      <c r="B51" s="56" t="str">
        <f>Language!B557</f>
        <v>Do planned inspection or audit/s include assessment of the biorisk management system?</v>
      </c>
      <c r="C51" s="77"/>
      <c r="D51" s="86"/>
      <c r="E51" s="75"/>
      <c r="F51" s="27" t="str">
        <f t="shared" si="1"/>
        <v xml:space="preserve"> </v>
      </c>
      <c r="G51" s="27" t="str">
        <f t="shared" si="0"/>
        <v xml:space="preserve"> </v>
      </c>
    </row>
    <row r="52" spans="1:7" ht="15" x14ac:dyDescent="0.2">
      <c r="A52" s="90" t="s">
        <v>568</v>
      </c>
      <c r="B52" s="56" t="str">
        <f>Language!B558</f>
        <v>Is there a regular review of the biorisk management system?</v>
      </c>
      <c r="C52" s="77"/>
      <c r="D52" s="86"/>
      <c r="E52" s="75"/>
      <c r="F52" s="27" t="str">
        <f t="shared" si="1"/>
        <v xml:space="preserve"> </v>
      </c>
      <c r="G52" s="27" t="str">
        <f t="shared" si="0"/>
        <v xml:space="preserve"> </v>
      </c>
    </row>
    <row r="53" spans="1:7" x14ac:dyDescent="0.2">
      <c r="B53" s="24"/>
      <c r="C53" s="19"/>
    </row>
    <row r="54" spans="1:7" ht="24.75" x14ac:dyDescent="0.2">
      <c r="B54" s="222" t="s">
        <v>1082</v>
      </c>
      <c r="C54" s="54"/>
    </row>
  </sheetData>
  <sheetProtection sheet="1" objects="1" scenarios="1"/>
  <customSheetViews>
    <customSheetView guid="{16BD123E-21AA-4DA4-B477-56A28E780F44}" fitToPage="1" topLeftCell="A23">
      <selection activeCell="B47" sqref="B47"/>
      <pageMargins left="0.39370078740157483" right="0.39370078740157483" top="0.98425196850393704" bottom="0.78740157480314965" header="0.51181102362204722" footer="0.39370078740157483"/>
      <pageSetup scale="76" fitToHeight="2" orientation="portrait" r:id="rId1"/>
      <headerFooter alignWithMargins="0">
        <oddHeader>&amp;LAnnex 2 - LAQ - Biosafety and biosecurity&amp;R&amp;"Arial,Italic"WORKING DOCUMENT - NOT FOR DISTRIBUTION</oddHeader>
        <oddFooter>&amp;L&amp;P</oddFooter>
      </headerFooter>
    </customSheetView>
    <customSheetView guid="{F20950B5-8E18-4725-A4D5-C46AEC554D85}" fitToPage="1" showRuler="0" topLeftCell="A25">
      <selection activeCell="C40" sqref="C40:C46"/>
      <pageMargins left="0.39370078740157483" right="0.39370078740157483" top="0.98425196850393704" bottom="0.78740157480314965" header="0.51181102362204722" footer="0.39370078740157483"/>
      <pageSetup scale="76" fitToHeight="2" orientation="portrait" r:id="rId2"/>
      <headerFooter alignWithMargins="0">
        <oddHeader>&amp;LAnnex 2 - LAQ - Biosafety and biosecurity&amp;R&amp;"Arial,Italic"WORKING DOCUMENT - NOT FOR DISTRIBUTION</oddHeader>
        <oddFooter>&amp;L&amp;P</oddFooter>
      </headerFooter>
    </customSheetView>
    <customSheetView guid="{23E97C69-870E-4B81-B9F8-7E314BCA18CA}" showPageBreaks="1" fitToPage="1" printArea="1" showRuler="0">
      <selection activeCell="A15" sqref="A15:IV15"/>
      <pageMargins left="0.39370078740157483" right="0.39370078740157483" top="0.98425196850393704" bottom="0.78740157480314965" header="0.51181102362204722" footer="0.39370078740157483"/>
      <pageSetup scale="76" fitToHeight="2" orientation="portrait" r:id="rId3"/>
      <headerFooter alignWithMargins="0">
        <oddHeader>&amp;LAnnex 2 - LAQ - Biosafety and biosecurity&amp;R&amp;"Arial,Italic"WORKING DOCUMENT - NOT FOR DISTRIBUTION</oddHeader>
        <oddFooter>&amp;L&amp;P</oddFooter>
      </headerFooter>
    </customSheetView>
  </customSheetViews>
  <mergeCells count="1">
    <mergeCell ref="B40:E40"/>
  </mergeCells>
  <phoneticPr fontId="1" type="noConversion"/>
  <dataValidations count="1">
    <dataValidation type="list" allowBlank="1" showInputMessage="1" showErrorMessage="1" sqref="D11:D14 D6:D8 D17:D39 D41:D52">
      <formula1>$I$1:$I$4</formula1>
    </dataValidation>
  </dataValidations>
  <pageMargins left="0.39370078740157483" right="0.39370078740157483" top="0.98425196850393704" bottom="0.78740157480314965" header="0.51181102362204722" footer="0.39370078740157483"/>
  <pageSetup paperSize="9" scale="86" fitToHeight="15" orientation="landscape" r:id="rId4"/>
  <headerFooter alignWithMargins="0">
    <oddHeader>&amp;L&amp;"Times New Roman,Regular"Annex 2: LAT/Facility - Biorisk management</oddHeader>
  </headerFooter>
  <rowBreaks count="1" manualBreakCount="1">
    <brk id="53" max="4" man="1"/>
  </rowBreaks>
  <ignoredErrors>
    <ignoredError sqref="A1:A2 A41:A65536 A5:A39" numberStoredAsText="1"/>
  </ignoredError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33"/>
  <sheetViews>
    <sheetView zoomScaleNormal="100" workbookViewId="0">
      <selection activeCell="B3" sqref="B3"/>
    </sheetView>
  </sheetViews>
  <sheetFormatPr defaultRowHeight="12.75" x14ac:dyDescent="0.2"/>
  <cols>
    <col min="1" max="1" width="6.7109375" style="22" customWidth="1"/>
    <col min="2" max="2" width="70.7109375" style="17" customWidth="1"/>
    <col min="3" max="4" width="12.7109375" style="22" customWidth="1"/>
    <col min="5" max="5" width="60.7109375" style="16" customWidth="1"/>
    <col min="6" max="7" width="9.140625" style="27"/>
    <col min="8" max="16384" width="9.140625" style="17"/>
  </cols>
  <sheetData>
    <row r="1" spans="1:9" ht="24.75" x14ac:dyDescent="0.2">
      <c r="A1" s="223" t="s">
        <v>500</v>
      </c>
      <c r="B1" s="54" t="str">
        <f>Language!B559</f>
        <v xml:space="preserve">Public health functions </v>
      </c>
      <c r="C1" s="37" t="str">
        <f>IF(COUNT(G6:G31)=0," ",AVERAGE(G6:G31))</f>
        <v xml:space="preserve"> </v>
      </c>
      <c r="D1" s="20"/>
      <c r="E1" s="21"/>
      <c r="I1" s="22">
        <v>1</v>
      </c>
    </row>
    <row r="2" spans="1:9" ht="15" x14ac:dyDescent="0.2">
      <c r="A2" s="66"/>
      <c r="B2" s="58" t="str">
        <f>Language!B38</f>
        <v>Possible answers (unless otherwise advised): 1.Yes; 2.Partial; 3.No; 4.Non applicable</v>
      </c>
      <c r="C2" s="66"/>
      <c r="D2" s="70"/>
      <c r="E2" s="60"/>
      <c r="I2" s="22">
        <v>2</v>
      </c>
    </row>
    <row r="3" spans="1:9" ht="15" x14ac:dyDescent="0.2">
      <c r="A3" s="66"/>
      <c r="B3" s="69"/>
      <c r="C3" s="66"/>
      <c r="D3" s="70"/>
      <c r="E3" s="60"/>
      <c r="I3" s="22">
        <v>3</v>
      </c>
    </row>
    <row r="4" spans="1:9" ht="30" x14ac:dyDescent="0.2">
      <c r="A4" s="66"/>
      <c r="B4" s="69"/>
      <c r="C4" s="70" t="str">
        <f>Language!B35</f>
        <v>Documents to be collected</v>
      </c>
      <c r="D4" s="70" t="str">
        <f>Language!B36</f>
        <v>1; 2; 3; 4</v>
      </c>
      <c r="E4" s="70" t="str">
        <f>Language!B37</f>
        <v>Provide here the answer to the open question/s and/or insert any additional information</v>
      </c>
      <c r="I4" s="22">
        <v>4</v>
      </c>
    </row>
    <row r="5" spans="1:9" ht="24.75" x14ac:dyDescent="0.2">
      <c r="B5" s="221" t="str">
        <f>Language!B560</f>
        <v>Surveillance and response</v>
      </c>
      <c r="C5" s="54"/>
    </row>
    <row r="6" spans="1:9" ht="15" x14ac:dyDescent="0.2">
      <c r="A6" s="70" t="s">
        <v>501</v>
      </c>
      <c r="B6" s="55" t="str">
        <f>Language!B561</f>
        <v>Does the laboratory know the designated reference laboratories?</v>
      </c>
      <c r="C6" s="73"/>
      <c r="D6" s="86"/>
      <c r="E6" s="75"/>
      <c r="F6" s="27" t="str">
        <f>IF(D6=1,1,IF(D6=3,0,IF(D6=2,0.5," ")))</f>
        <v xml:space="preserve"> </v>
      </c>
      <c r="G6" s="27" t="str">
        <f>F6</f>
        <v xml:space="preserve"> </v>
      </c>
    </row>
    <row r="7" spans="1:9" ht="30" x14ac:dyDescent="0.2">
      <c r="A7" s="70" t="s">
        <v>502</v>
      </c>
      <c r="B7" s="55" t="str">
        <f>Language!B562</f>
        <v>Is the laboratory part of surveillance network/s for endemic communicable diseases (e.g. HIV, parasitic diseases, hepatitis)?</v>
      </c>
      <c r="C7" s="73"/>
      <c r="D7" s="86"/>
      <c r="E7" s="75"/>
      <c r="F7" s="27" t="str">
        <f>IF(D7=1,1,IF(D7=3,0,IF(D7=2,0.5," ")))</f>
        <v xml:space="preserve"> </v>
      </c>
      <c r="G7" s="27" t="str">
        <f t="shared" ref="G7:G15" si="0">F7</f>
        <v xml:space="preserve"> </v>
      </c>
    </row>
    <row r="8" spans="1:9" ht="15" x14ac:dyDescent="0.2">
      <c r="A8" s="70" t="s">
        <v>503</v>
      </c>
      <c r="B8" s="72" t="str">
        <f>Language!B563</f>
        <v>If yes, please specify:</v>
      </c>
      <c r="C8" s="73"/>
      <c r="D8" s="89"/>
      <c r="E8" s="75"/>
    </row>
    <row r="9" spans="1:9" ht="30" x14ac:dyDescent="0.2">
      <c r="A9" s="70" t="s">
        <v>252</v>
      </c>
      <c r="B9" s="55" t="str">
        <f>Language!B564</f>
        <v>Is the laboratory part of surveillance network/s for epidemic-prone diseases (e.g. measles, rotavirus, meningitis)?</v>
      </c>
      <c r="C9" s="73"/>
      <c r="D9" s="86"/>
      <c r="E9" s="75"/>
      <c r="F9" s="27" t="str">
        <f>IF(D9=1,1,IF(D9=3,0,IF(D9=2,0.5," ")))</f>
        <v xml:space="preserve"> </v>
      </c>
      <c r="G9" s="27" t="str">
        <f t="shared" si="0"/>
        <v xml:space="preserve"> </v>
      </c>
    </row>
    <row r="10" spans="1:9" ht="15" x14ac:dyDescent="0.2">
      <c r="A10" s="70" t="s">
        <v>504</v>
      </c>
      <c r="B10" s="72" t="str">
        <f>Language!B565</f>
        <v>If yes, please specify:</v>
      </c>
      <c r="C10" s="73"/>
      <c r="D10" s="89"/>
      <c r="E10" s="75"/>
    </row>
    <row r="11" spans="1:9" ht="30" x14ac:dyDescent="0.2">
      <c r="A11" s="70" t="s">
        <v>505</v>
      </c>
      <c r="B11" s="55" t="str">
        <f>Language!B566</f>
        <v>Is the laboratory part of surveillance network/s for non-communicable diseases (e.g. diabetes, cancer)?</v>
      </c>
      <c r="C11" s="73"/>
      <c r="D11" s="86"/>
      <c r="E11" s="75"/>
      <c r="F11" s="27" t="str">
        <f>IF(D11=1,1,IF(D11=3,0,IF(D11=2,0.5," ")))</f>
        <v xml:space="preserve"> </v>
      </c>
      <c r="G11" s="27" t="str">
        <f t="shared" si="0"/>
        <v xml:space="preserve"> </v>
      </c>
    </row>
    <row r="12" spans="1:9" ht="15" x14ac:dyDescent="0.2">
      <c r="A12" s="70" t="s">
        <v>506</v>
      </c>
      <c r="B12" s="72" t="str">
        <f>Language!B567</f>
        <v>If yes, please specify:</v>
      </c>
      <c r="C12" s="73"/>
      <c r="D12" s="89"/>
      <c r="E12" s="75"/>
    </row>
    <row r="13" spans="1:9" ht="30" x14ac:dyDescent="0.2">
      <c r="A13" s="70" t="s">
        <v>507</v>
      </c>
      <c r="B13" s="55" t="str">
        <f>Language!B568</f>
        <v>Has the laboratory defined responsibilities in national preparedness and response to public health emergencies like outbreaks?</v>
      </c>
      <c r="C13" s="73"/>
      <c r="D13" s="86"/>
      <c r="E13" s="75"/>
      <c r="F13" s="27" t="str">
        <f>IF(D13=1,1,IF(D13=3,0,IF(D13=2,0.5," ")))</f>
        <v xml:space="preserve"> </v>
      </c>
      <c r="G13" s="27" t="str">
        <f t="shared" si="0"/>
        <v xml:space="preserve"> </v>
      </c>
    </row>
    <row r="14" spans="1:9" ht="15" x14ac:dyDescent="0.2">
      <c r="A14" s="70" t="s">
        <v>253</v>
      </c>
      <c r="B14" s="72" t="str">
        <f>Language!B569</f>
        <v>If yes, please specify:</v>
      </c>
      <c r="C14" s="73"/>
      <c r="D14" s="89"/>
      <c r="E14" s="75"/>
    </row>
    <row r="15" spans="1:9" ht="30" x14ac:dyDescent="0.2">
      <c r="A15" s="70" t="s">
        <v>508</v>
      </c>
      <c r="B15" s="55" t="str">
        <f>Language!B570</f>
        <v>Are specific instructions or guidelines for laboratory investigation of public health events available?</v>
      </c>
      <c r="C15" s="87" t="s">
        <v>366</v>
      </c>
      <c r="D15" s="86"/>
      <c r="E15" s="75"/>
      <c r="F15" s="27" t="str">
        <f>IF(D15=1,1,IF(D15=3,0,IF(D15=2,0.5," ")))</f>
        <v xml:space="preserve"> </v>
      </c>
      <c r="G15" s="27" t="str">
        <f t="shared" si="0"/>
        <v xml:space="preserve"> </v>
      </c>
    </row>
    <row r="16" spans="1:9" ht="15" customHeight="1" x14ac:dyDescent="0.2"/>
    <row r="17" spans="1:7" ht="24.75" x14ac:dyDescent="0.2">
      <c r="B17" s="221" t="str">
        <f>Language!B571</f>
        <v>Specimens</v>
      </c>
      <c r="C17" s="54"/>
    </row>
    <row r="18" spans="1:7" ht="30" x14ac:dyDescent="0.2">
      <c r="A18" s="90" t="s">
        <v>509</v>
      </c>
      <c r="B18" s="55" t="str">
        <f>Language!B572</f>
        <v>Does the laboratory receive specimens from the field during the investigation of public health events or public health surveys?</v>
      </c>
      <c r="C18" s="73"/>
      <c r="D18" s="86"/>
      <c r="E18" s="75"/>
      <c r="F18" s="27" t="str">
        <f>IF(D18=1,1,IF(D18=3,0,IF(D18=2,0.5," ")))</f>
        <v xml:space="preserve"> </v>
      </c>
      <c r="G18" s="27" t="str">
        <f>F18</f>
        <v xml:space="preserve"> </v>
      </c>
    </row>
    <row r="19" spans="1:7" ht="30" x14ac:dyDescent="0.2">
      <c r="A19" s="90" t="s">
        <v>510</v>
      </c>
      <c r="B19" s="55" t="str">
        <f>Language!B573</f>
        <v>Does the laboratory give advice on specimen collection and transport practices from the field during the investigation of public health emergencies?</v>
      </c>
      <c r="C19" s="73"/>
      <c r="D19" s="86"/>
      <c r="E19" s="75"/>
      <c r="F19" s="27" t="str">
        <f>IF(D19=1,1,IF(D19=3,0,IF(D19=2,0.5," ")))</f>
        <v xml:space="preserve"> </v>
      </c>
      <c r="G19" s="27" t="str">
        <f>F19</f>
        <v xml:space="preserve"> </v>
      </c>
    </row>
    <row r="20" spans="1:7" ht="30" x14ac:dyDescent="0.2">
      <c r="A20" s="90" t="s">
        <v>511</v>
      </c>
      <c r="B20" s="55" t="str">
        <f>Language!B574</f>
        <v>Does the laboratory have a stock of emergency laboratory sampling kits (personal protective equipment, sample collection material, transport media)?</v>
      </c>
      <c r="C20" s="73"/>
      <c r="D20" s="86"/>
      <c r="E20" s="75"/>
      <c r="F20" s="27" t="str">
        <f>IF(D20=1,1,IF(D20=3,0,IF(D20=2,0.5," ")))</f>
        <v xml:space="preserve"> </v>
      </c>
      <c r="G20" s="27" t="str">
        <f>F20</f>
        <v xml:space="preserve"> </v>
      </c>
    </row>
    <row r="21" spans="1:7" ht="30" x14ac:dyDescent="0.2">
      <c r="A21" s="90" t="s">
        <v>512</v>
      </c>
      <c r="B21" s="55" t="str">
        <f>Language!B575</f>
        <v>Does the laboratory receive specimens or isolates from clinical laboratories for public health purpose (e.g. routine surveillance, outbreak investigation)?</v>
      </c>
      <c r="C21" s="73"/>
      <c r="D21" s="86"/>
      <c r="E21" s="75"/>
      <c r="F21" s="27" t="str">
        <f>IF(D21=1,1,IF(D21=3,0,IF(D21=2,0.5," ")))</f>
        <v xml:space="preserve"> </v>
      </c>
      <c r="G21" s="27" t="str">
        <f>F21</f>
        <v xml:space="preserve"> </v>
      </c>
    </row>
    <row r="22" spans="1:7" ht="30" x14ac:dyDescent="0.2">
      <c r="A22" s="90" t="s">
        <v>513</v>
      </c>
      <c r="B22" s="55" t="str">
        <f>Language!B576</f>
        <v>Does the laboratory refer specimens or isolates to reference laboratories for public health purpose (e.g. routine surveillance, outbreak investigation)?</v>
      </c>
      <c r="C22" s="73"/>
      <c r="D22" s="86"/>
      <c r="E22" s="75"/>
      <c r="F22" s="27" t="str">
        <f>IF(D22=1,1,IF(D22=3,0,IF(D22=2,0.5," ")))</f>
        <v xml:space="preserve"> </v>
      </c>
      <c r="G22" s="27" t="str">
        <f>F22</f>
        <v xml:space="preserve"> </v>
      </c>
    </row>
    <row r="23" spans="1:7" ht="15" customHeight="1" x14ac:dyDescent="0.2"/>
    <row r="24" spans="1:7" ht="24.75" x14ac:dyDescent="0.2">
      <c r="B24" s="221" t="str">
        <f>Language!B577</f>
        <v>Reporting</v>
      </c>
      <c r="C24" s="54"/>
    </row>
    <row r="25" spans="1:7" ht="15" x14ac:dyDescent="0.2">
      <c r="A25" s="90" t="s">
        <v>514</v>
      </c>
      <c r="B25" s="55" t="str">
        <f>Language!B578</f>
        <v>Is a list of notifiable diseases the laboratory must report available?</v>
      </c>
      <c r="C25" s="87" t="s">
        <v>366</v>
      </c>
      <c r="D25" s="86"/>
      <c r="E25" s="75"/>
      <c r="F25" s="27" t="str">
        <f t="shared" ref="F25:F31" si="1">IF(D25=1,1,IF(D25=3,0,IF(D25=2,0.5," ")))</f>
        <v xml:space="preserve"> </v>
      </c>
      <c r="G25" s="27" t="str">
        <f>F25</f>
        <v xml:space="preserve"> </v>
      </c>
    </row>
    <row r="26" spans="1:7" ht="15" x14ac:dyDescent="0.2">
      <c r="A26" s="90" t="s">
        <v>254</v>
      </c>
      <c r="B26" s="55" t="str">
        <f>Language!B579</f>
        <v>Is reporting to public health authorities established and implemented?</v>
      </c>
      <c r="C26" s="73"/>
      <c r="D26" s="86"/>
      <c r="E26" s="75"/>
      <c r="F26" s="27" t="str">
        <f t="shared" si="1"/>
        <v xml:space="preserve"> </v>
      </c>
      <c r="G26" s="27" t="str">
        <f t="shared" ref="G26:G31" si="2">F26</f>
        <v xml:space="preserve"> </v>
      </c>
    </row>
    <row r="27" spans="1:7" ht="30" x14ac:dyDescent="0.2">
      <c r="A27" s="90" t="s">
        <v>255</v>
      </c>
      <c r="B27" s="55" t="str">
        <f>Language!B580</f>
        <v>If yes, is there a standardized form/document to report notificable diseases or other events?</v>
      </c>
      <c r="C27" s="87" t="s">
        <v>366</v>
      </c>
      <c r="D27" s="86"/>
      <c r="E27" s="75"/>
      <c r="F27" s="27" t="str">
        <f t="shared" si="1"/>
        <v xml:space="preserve"> </v>
      </c>
      <c r="G27" s="27" t="str">
        <f t="shared" si="2"/>
        <v xml:space="preserve"> </v>
      </c>
    </row>
    <row r="28" spans="1:7" ht="30" x14ac:dyDescent="0.2">
      <c r="A28" s="90" t="s">
        <v>256</v>
      </c>
      <c r="B28" s="55" t="str">
        <f>Language!B581</f>
        <v>Does the laboratory send aggregated data on a weekly or monthly basis to public health authorities?</v>
      </c>
      <c r="C28" s="73"/>
      <c r="D28" s="86"/>
      <c r="E28" s="75"/>
      <c r="F28" s="27" t="str">
        <f t="shared" si="1"/>
        <v xml:space="preserve"> </v>
      </c>
      <c r="G28" s="27" t="str">
        <f t="shared" si="2"/>
        <v xml:space="preserve"> </v>
      </c>
    </row>
    <row r="29" spans="1:7" ht="30" x14ac:dyDescent="0.2">
      <c r="A29" s="90" t="s">
        <v>257</v>
      </c>
      <c r="B29" s="55" t="str">
        <f>Language!B582</f>
        <v>Does the laboratory send aggregated data on a weekly or monthly basis to reference laboratory(ies)?</v>
      </c>
      <c r="C29" s="73"/>
      <c r="D29" s="86"/>
      <c r="E29" s="75"/>
      <c r="F29" s="27" t="str">
        <f t="shared" si="1"/>
        <v xml:space="preserve"> </v>
      </c>
      <c r="G29" s="27" t="str">
        <f t="shared" si="2"/>
        <v xml:space="preserve"> </v>
      </c>
    </row>
    <row r="30" spans="1:7" ht="15" x14ac:dyDescent="0.2">
      <c r="A30" s="90" t="s">
        <v>258</v>
      </c>
      <c r="B30" s="56" t="str">
        <f>Language!B583</f>
        <v>If applicable, is information provided to clinicians about AST patterns?</v>
      </c>
      <c r="C30" s="77"/>
      <c r="D30" s="86"/>
      <c r="E30" s="75"/>
      <c r="F30" s="27" t="str">
        <f t="shared" si="1"/>
        <v xml:space="preserve"> </v>
      </c>
      <c r="G30" s="27" t="str">
        <f t="shared" si="2"/>
        <v xml:space="preserve"> </v>
      </c>
    </row>
    <row r="31" spans="1:7" ht="15" x14ac:dyDescent="0.2">
      <c r="A31" s="90" t="s">
        <v>259</v>
      </c>
      <c r="B31" s="56" t="str">
        <f>Language!B584</f>
        <v>If applicable, is information provided to epidemiologists about AST patterns?</v>
      </c>
      <c r="C31" s="77"/>
      <c r="D31" s="86"/>
      <c r="E31" s="75"/>
      <c r="F31" s="27" t="str">
        <f t="shared" si="1"/>
        <v xml:space="preserve"> </v>
      </c>
      <c r="G31" s="27" t="str">
        <f t="shared" si="2"/>
        <v xml:space="preserve"> </v>
      </c>
    </row>
    <row r="32" spans="1:7" ht="15" customHeight="1" x14ac:dyDescent="0.2"/>
    <row r="33" spans="2:3" ht="24.75" x14ac:dyDescent="0.2">
      <c r="B33" s="222" t="str">
        <f>Language!B589</f>
        <v>Comments</v>
      </c>
      <c r="C33" s="54"/>
    </row>
  </sheetData>
  <sheetProtection sheet="1" objects="1" scenarios="1"/>
  <customSheetViews>
    <customSheetView guid="{16BD123E-21AA-4DA4-B477-56A28E780F44}" fitToPage="1">
      <selection activeCell="B9" sqref="B9"/>
      <pageMargins left="0.39370078740157483" right="0.39370078740157483" top="0.98425196850393704" bottom="0.78740157480314965" header="0.51181102362204722" footer="0.39370078740157483"/>
      <pageSetup paperSize="9" scale="73" orientation="portrait" r:id="rId1"/>
      <headerFooter alignWithMargins="0">
        <oddHeader>&amp;LAnnex 2 - LAQ - Public health functions&amp;R&amp;"Arial,Italic"WORKING DOCUMENT - NOT FOR DISTRIBUTION</oddHeader>
        <oddFooter>&amp;L&amp;P</oddFooter>
      </headerFooter>
    </customSheetView>
    <customSheetView guid="{F20950B5-8E18-4725-A4D5-C46AEC554D85}" fitToPage="1" showRuler="0">
      <selection activeCell="C6" sqref="C6"/>
      <pageMargins left="0.39370078740157483" right="0.39370078740157483" top="0.98425196850393704" bottom="0.78740157480314965" header="0.51181102362204722" footer="0.39370078740157483"/>
      <pageSetup paperSize="9" scale="73" orientation="portrait" r:id="rId2"/>
      <headerFooter alignWithMargins="0">
        <oddHeader>&amp;LAnnex 2 - LAQ - Public health functions&amp;R&amp;"Arial,Italic"WORKING DOCUMENT - NOT FOR DISTRIBUTION</oddHeader>
        <oddFooter>&amp;L&amp;P</oddFooter>
      </headerFooter>
    </customSheetView>
    <customSheetView guid="{23E97C69-870E-4B81-B9F8-7E314BCA18CA}" showPageBreaks="1" fitToPage="1" printArea="1" showRuler="0">
      <selection activeCell="A9" sqref="A9"/>
      <pageMargins left="0.39370078740157483" right="0.39370078740157483" top="0.98425196850393704" bottom="0.78740157480314965" header="0.51181102362204722" footer="0.39370078740157483"/>
      <pageSetup paperSize="9" scale="73" orientation="portrait" r:id="rId3"/>
      <headerFooter alignWithMargins="0">
        <oddHeader>&amp;LAnnex 2 - LAQ - Public health functions&amp;R&amp;"Arial,Italic"WORKING DOCUMENT - NOT FOR DISTRIBUTION</oddHeader>
        <oddFooter>&amp;L&amp;P</oddFooter>
      </headerFooter>
    </customSheetView>
  </customSheetViews>
  <phoneticPr fontId="1" type="noConversion"/>
  <dataValidations count="1">
    <dataValidation type="list" allowBlank="1" showInputMessage="1" showErrorMessage="1" sqref="D6:D7 D9 D11 D13 D15 D18:D22 D25:D31">
      <formula1>$I$1:$I$4</formula1>
    </dataValidation>
  </dataValidations>
  <pageMargins left="0.39370078740157483" right="0.39370078740157483" top="0.98425196850393704" bottom="0.78740157480314965" header="0.51181102362204722" footer="0.39370078740157483"/>
  <pageSetup paperSize="9" scale="86" fitToHeight="8" orientation="landscape" r:id="rId4"/>
  <headerFooter alignWithMargins="0">
    <oddHeader>&amp;L&amp;"Times New Roman,Regular"Annex 2: LAT/Facility - Public health functions</oddHeader>
  </headerFooter>
  <rowBreaks count="1" manualBreakCount="1">
    <brk id="23" max="4" man="1"/>
  </rowBreaks>
  <ignoredErrors>
    <ignoredError sqref="A1:A2 A5:A32 A33:A65536" numberStoredAsText="1"/>
  </ignoredErrors>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D58"/>
  <sheetViews>
    <sheetView zoomScaleNormal="100" workbookViewId="0">
      <selection activeCell="B4" sqref="B4"/>
    </sheetView>
  </sheetViews>
  <sheetFormatPr defaultRowHeight="12.75" x14ac:dyDescent="0.2"/>
  <cols>
    <col min="1" max="1" width="6.7109375" style="22" customWidth="1"/>
    <col min="2" max="2" width="60.7109375" style="17" customWidth="1"/>
    <col min="3" max="3" width="15.7109375" style="22" customWidth="1"/>
    <col min="4" max="4" width="50.7109375" style="17" customWidth="1"/>
    <col min="5" max="16384" width="9.140625" style="17"/>
  </cols>
  <sheetData>
    <row r="1" spans="1:4" ht="24.75" x14ac:dyDescent="0.2">
      <c r="A1" s="54" t="s">
        <v>484</v>
      </c>
      <c r="B1" s="54" t="str">
        <f>Language!B585</f>
        <v>Gap analysis</v>
      </c>
    </row>
    <row r="2" spans="1:4" ht="15" x14ac:dyDescent="0.2">
      <c r="A2" s="70"/>
      <c r="B2" s="92" t="str">
        <f>Language!B586</f>
        <v>What are the biggest needs/weaknesses in the laboratory?</v>
      </c>
      <c r="C2" s="70"/>
      <c r="D2" s="92"/>
    </row>
    <row r="3" spans="1:4" ht="26.25" customHeight="1" x14ac:dyDescent="0.2">
      <c r="A3" s="70"/>
      <c r="B3" s="267" t="str">
        <f>Language!B587</f>
        <v>Score from 0 (no gap) to 5 (high gap) for the points below and please provide comments for the area/s that display the biggest weaknesses (scores 4 and 5)</v>
      </c>
      <c r="C3" s="268"/>
      <c r="D3" s="268"/>
    </row>
    <row r="4" spans="1:4" x14ac:dyDescent="0.2">
      <c r="B4" s="50"/>
    </row>
    <row r="5" spans="1:4" ht="15" x14ac:dyDescent="0.2">
      <c r="A5" s="70"/>
      <c r="B5" s="92"/>
      <c r="C5" s="70" t="str">
        <f>Language!B588</f>
        <v>0; 1; 2; 3; 4; 5</v>
      </c>
      <c r="D5" s="70" t="str">
        <f>Language!B589</f>
        <v>Comments</v>
      </c>
    </row>
    <row r="6" spans="1:4" ht="15" x14ac:dyDescent="0.2">
      <c r="A6" s="70" t="s">
        <v>485</v>
      </c>
      <c r="B6" s="55" t="str">
        <f>Language!B590</f>
        <v>Financial resources for laboratory activities</v>
      </c>
      <c r="C6" s="86"/>
      <c r="D6" s="65"/>
    </row>
    <row r="7" spans="1:4" ht="30" x14ac:dyDescent="0.2">
      <c r="A7" s="70" t="s">
        <v>486</v>
      </c>
      <c r="B7" s="55" t="str">
        <f>Language!B591</f>
        <v>Human resources – qualifications and availability of suitable laboratory staff</v>
      </c>
      <c r="C7" s="86"/>
      <c r="D7" s="65"/>
    </row>
    <row r="8" spans="1:4" ht="15" x14ac:dyDescent="0.2">
      <c r="A8" s="70" t="s">
        <v>487</v>
      </c>
      <c r="B8" s="55" t="str">
        <f>Language!B592</f>
        <v>Equipment adequacy</v>
      </c>
      <c r="C8" s="86"/>
      <c r="D8" s="65"/>
    </row>
    <row r="9" spans="1:4" ht="15" x14ac:dyDescent="0.2">
      <c r="A9" s="70" t="s">
        <v>488</v>
      </c>
      <c r="B9" s="55" t="str">
        <f>Language!B593</f>
        <v>Equipment calibration and maintenance</v>
      </c>
      <c r="C9" s="86"/>
      <c r="D9" s="65"/>
    </row>
    <row r="10" spans="1:4" ht="15" x14ac:dyDescent="0.2">
      <c r="A10" s="70" t="s">
        <v>489</v>
      </c>
      <c r="B10" s="55" t="str">
        <f>Language!B594</f>
        <v>Reagent and consumable quality</v>
      </c>
      <c r="C10" s="86"/>
      <c r="D10" s="65"/>
    </row>
    <row r="11" spans="1:4" ht="15" x14ac:dyDescent="0.2">
      <c r="A11" s="70" t="s">
        <v>490</v>
      </c>
      <c r="B11" s="55" t="str">
        <f>Language!B595</f>
        <v>Reagent and consumable availability and delivery</v>
      </c>
      <c r="C11" s="86"/>
      <c r="D11" s="65"/>
    </row>
    <row r="12" spans="1:4" ht="15" x14ac:dyDescent="0.2">
      <c r="A12" s="70" t="s">
        <v>491</v>
      </c>
      <c r="B12" s="55" t="str">
        <f>Language!B596</f>
        <v xml:space="preserve">Specimen collection standardization and quality </v>
      </c>
      <c r="C12" s="86"/>
      <c r="D12" s="65"/>
    </row>
    <row r="13" spans="1:4" ht="15" x14ac:dyDescent="0.2">
      <c r="A13" s="70" t="s">
        <v>492</v>
      </c>
      <c r="B13" s="55" t="str">
        <f>Language!B597</f>
        <v>Guidelines on laboratory practices</v>
      </c>
      <c r="C13" s="86"/>
      <c r="D13" s="65"/>
    </row>
    <row r="14" spans="1:4" ht="15" x14ac:dyDescent="0.2">
      <c r="A14" s="70" t="s">
        <v>493</v>
      </c>
      <c r="B14" s="55" t="str">
        <f>Language!B598</f>
        <v>Transportation of specimens</v>
      </c>
      <c r="C14" s="86"/>
      <c r="D14" s="65"/>
    </row>
    <row r="15" spans="1:4" ht="15" x14ac:dyDescent="0.2">
      <c r="A15" s="70" t="s">
        <v>494</v>
      </c>
      <c r="B15" s="55" t="str">
        <f>Language!B599</f>
        <v>Laboratory organization, service delivery structure</v>
      </c>
      <c r="C15" s="86"/>
      <c r="D15" s="65"/>
    </row>
    <row r="16" spans="1:4" ht="15" x14ac:dyDescent="0.2">
      <c r="A16" s="70" t="s">
        <v>495</v>
      </c>
      <c r="B16" s="55" t="str">
        <f>Language!B600</f>
        <v>Regulatory framework</v>
      </c>
      <c r="C16" s="86"/>
      <c r="D16" s="65"/>
    </row>
    <row r="17" spans="1:4" ht="15" x14ac:dyDescent="0.2">
      <c r="A17" s="70" t="s">
        <v>496</v>
      </c>
      <c r="B17" s="55" t="str">
        <f>Language!B601</f>
        <v>Data management</v>
      </c>
      <c r="C17" s="86"/>
      <c r="D17" s="65"/>
    </row>
    <row r="18" spans="1:4" ht="15" x14ac:dyDescent="0.2">
      <c r="A18" s="70" t="s">
        <v>497</v>
      </c>
      <c r="B18" s="55" t="str">
        <f>Language!B602</f>
        <v>Laboratory safety or security</v>
      </c>
      <c r="C18" s="86"/>
      <c r="D18" s="65"/>
    </row>
    <row r="19" spans="1:4" ht="15" x14ac:dyDescent="0.2">
      <c r="A19" s="70" t="s">
        <v>498</v>
      </c>
      <c r="B19" s="55" t="str">
        <f>Language!B603</f>
        <v>Quality assurance</v>
      </c>
      <c r="C19" s="86"/>
      <c r="D19" s="65"/>
    </row>
    <row r="20" spans="1:4" ht="15" x14ac:dyDescent="0.2">
      <c r="A20" s="70" t="s">
        <v>499</v>
      </c>
      <c r="B20" s="55" t="str">
        <f>Language!B604</f>
        <v>Political commitment (national laboratory policies, budget, etc.)</v>
      </c>
      <c r="C20" s="86"/>
      <c r="D20" s="65"/>
    </row>
    <row r="21" spans="1:4" ht="15" x14ac:dyDescent="0.2">
      <c r="A21" s="169" t="s">
        <v>162</v>
      </c>
      <c r="B21" s="55" t="str">
        <f>Language!B605</f>
        <v>Other</v>
      </c>
      <c r="C21" s="86"/>
      <c r="D21" s="65"/>
    </row>
    <row r="22" spans="1:4" ht="15" x14ac:dyDescent="0.2">
      <c r="A22" s="170"/>
      <c r="B22" s="72" t="str">
        <f>Language!B606</f>
        <v>For other, please specify:</v>
      </c>
      <c r="C22" s="89"/>
      <c r="D22" s="65"/>
    </row>
    <row r="23" spans="1:4" ht="15" x14ac:dyDescent="0.2">
      <c r="A23" s="70"/>
      <c r="B23" s="92"/>
      <c r="C23" s="70"/>
      <c r="D23" s="92"/>
    </row>
    <row r="58" spans="2:2" ht="15" x14ac:dyDescent="0.2">
      <c r="B58" s="222" t="str">
        <f>Language!B589</f>
        <v>Comments</v>
      </c>
    </row>
  </sheetData>
  <sheetProtection sheet="1" objects="1" scenarios="1"/>
  <customSheetViews>
    <customSheetView guid="{16BD123E-21AA-4DA4-B477-56A28E780F44}" fitToPage="1">
      <selection activeCell="B7" sqref="B7"/>
      <pageMargins left="0.39370078740157483" right="0.39370078740157483" top="0.98425196850393704" bottom="0.78740157480314965" header="0.51181102362204722" footer="0.39370078740157483"/>
      <pageSetup paperSize="9" scale="73" orientation="portrait" r:id="rId1"/>
      <headerFooter alignWithMargins="0">
        <oddHeader>&amp;LAnnex 2 - LAQ - Gap analysis&amp;R&amp;"Arial,Italic"WORKING DOCUMENT - NOT FOR DISTRIBUTION</oddHeader>
        <oddFooter>&amp;L&amp;P</oddFooter>
      </headerFooter>
    </customSheetView>
    <customSheetView guid="{F20950B5-8E18-4725-A4D5-C46AEC554D85}" fitToPage="1" showRuler="0">
      <selection activeCell="C5" sqref="C5:C20"/>
      <pageMargins left="0.39370078740157483" right="0.39370078740157483" top="0.98425196850393704" bottom="0.78740157480314965" header="0.51181102362204722" footer="0.39370078740157483"/>
      <pageSetup paperSize="9" scale="73" orientation="portrait" r:id="rId2"/>
      <headerFooter alignWithMargins="0">
        <oddHeader>&amp;LAnnex 2 - LAQ - Gap analysis&amp;R&amp;"Arial,Italic"WORKING DOCUMENT - NOT FOR DISTRIBUTION</oddHeader>
        <oddFooter>&amp;L&amp;P</oddFooter>
      </headerFooter>
    </customSheetView>
    <customSheetView guid="{23E97C69-870E-4B81-B9F8-7E314BCA18CA}" showPageBreaks="1" fitToPage="1" printArea="1" showRuler="0">
      <selection activeCell="B21" sqref="B21"/>
      <pageMargins left="0.39370078740157483" right="0.39370078740157483" top="0.98425196850393704" bottom="0.78740157480314965" header="0.51181102362204722" footer="0.39370078740157483"/>
      <pageSetup paperSize="9" scale="73" orientation="portrait" r:id="rId3"/>
      <headerFooter alignWithMargins="0">
        <oddHeader>&amp;LAnnex 2 - LAQ - Gap analysis&amp;R&amp;"Arial,Italic"WORKING DOCUMENT - NOT FOR DISTRIBUTION</oddHeader>
        <oddFooter>&amp;L&amp;P</oddFooter>
      </headerFooter>
    </customSheetView>
  </customSheetViews>
  <mergeCells count="1">
    <mergeCell ref="B3:D3"/>
  </mergeCells>
  <phoneticPr fontId="1" type="noConversion"/>
  <dataValidations count="1">
    <dataValidation type="list" allowBlank="1" showInputMessage="1" showErrorMessage="1" sqref="C6:C21">
      <formula1>"0,1,2,3,4,5"</formula1>
    </dataValidation>
  </dataValidations>
  <pageMargins left="0.39370078740157483" right="0.39370078740157483" top="0.98425196850393704" bottom="0.78740157480314965" header="0.51181102362204722" footer="0.39370078740157483"/>
  <pageSetup paperSize="9" fitToHeight="4" orientation="landscape" r:id="rId4"/>
  <headerFooter alignWithMargins="0">
    <oddHeader>&amp;L&amp;"Times New Roman,Regular"Annex 2: LAT/Facility - Gap analysis</oddHeader>
  </headerFooter>
  <rowBreaks count="2" manualBreakCount="2">
    <brk id="23" max="3" man="1"/>
    <brk id="57" max="3" man="1"/>
  </rowBreaks>
  <ignoredErrors>
    <ignoredError sqref="A5 A1:A2 A6:A21 A22:A65536" numberStoredAsText="1"/>
  </ignoredErrors>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150"/>
  <sheetViews>
    <sheetView zoomScaleNormal="100" workbookViewId="0">
      <selection activeCell="B3" sqref="B3"/>
    </sheetView>
  </sheetViews>
  <sheetFormatPr defaultRowHeight="15" customHeight="1" x14ac:dyDescent="0.2"/>
  <cols>
    <col min="1" max="1" width="6.7109375" style="2" customWidth="1"/>
    <col min="2" max="2" width="40.7109375" style="2" customWidth="1"/>
    <col min="3" max="3" width="10.7109375" style="2" customWidth="1"/>
    <col min="4" max="4" width="30.7109375" style="2" customWidth="1"/>
    <col min="5" max="6" width="15.7109375" style="2" customWidth="1"/>
    <col min="7" max="7" width="22.7109375" style="2" customWidth="1"/>
    <col min="8" max="16384" width="9.140625" style="2"/>
  </cols>
  <sheetData>
    <row r="1" spans="2:7" ht="24.75" x14ac:dyDescent="0.2">
      <c r="B1" s="225" t="str">
        <f>Language!B608</f>
        <v>Laboratory Facility Assessment Questionnaire Report</v>
      </c>
      <c r="C1" s="225"/>
      <c r="D1" s="225"/>
      <c r="E1" s="225"/>
    </row>
    <row r="2" spans="2:7" ht="15" customHeight="1" x14ac:dyDescent="0.2">
      <c r="B2" s="116" t="str">
        <f>Language!B609</f>
        <v xml:space="preserve">All data in this module are automatically retrieved, nothing is to be filled in here except the comment boxes </v>
      </c>
      <c r="C2" s="119"/>
      <c r="D2" s="119"/>
      <c r="E2" s="119"/>
      <c r="F2" s="119"/>
    </row>
    <row r="3" spans="2:7" ht="15" customHeight="1" x14ac:dyDescent="0.2">
      <c r="B3" s="116"/>
      <c r="C3" s="119"/>
      <c r="D3" s="119"/>
      <c r="E3" s="119"/>
      <c r="F3" s="119"/>
    </row>
    <row r="4" spans="2:7" ht="12.75" x14ac:dyDescent="0.2">
      <c r="E4" s="9"/>
      <c r="F4" s="6"/>
    </row>
    <row r="5" spans="2:7" x14ac:dyDescent="0.2">
      <c r="B5" s="171" t="str">
        <f>Lab!A1</f>
        <v>Laboratory identification</v>
      </c>
      <c r="C5" s="119"/>
      <c r="D5" s="119"/>
      <c r="E5" s="227"/>
      <c r="F5" s="228"/>
      <c r="G5" s="229"/>
    </row>
    <row r="6" spans="2:7" x14ac:dyDescent="0.2">
      <c r="B6" s="119" t="str">
        <f>Lab!A4</f>
        <v>Country</v>
      </c>
      <c r="C6" s="270">
        <f>Lab!B4</f>
        <v>0</v>
      </c>
      <c r="D6" s="271"/>
      <c r="E6" s="272"/>
      <c r="F6" s="231"/>
      <c r="G6" s="230"/>
    </row>
    <row r="7" spans="2:7" ht="30" customHeight="1" x14ac:dyDescent="0.2">
      <c r="B7" s="119" t="str">
        <f>Lab!A5</f>
        <v>Region/Province/District</v>
      </c>
      <c r="C7" s="273">
        <f>Lab!B5</f>
        <v>0</v>
      </c>
      <c r="D7" s="271"/>
      <c r="E7" s="272"/>
      <c r="F7" s="230"/>
      <c r="G7" s="230"/>
    </row>
    <row r="8" spans="2:7" ht="30" customHeight="1" x14ac:dyDescent="0.2">
      <c r="B8" s="119" t="str">
        <f>Lab!A6</f>
        <v>Name of the laboratory</v>
      </c>
      <c r="C8" s="270">
        <f>Lab!B6</f>
        <v>0</v>
      </c>
      <c r="D8" s="271"/>
      <c r="E8" s="272"/>
      <c r="F8" s="230"/>
      <c r="G8" s="230"/>
    </row>
    <row r="9" spans="2:7" ht="60" customHeight="1" x14ac:dyDescent="0.2">
      <c r="B9" s="119" t="str">
        <f>Lab!A7</f>
        <v>Address</v>
      </c>
      <c r="C9" s="273">
        <f>Lab!B7</f>
        <v>0</v>
      </c>
      <c r="D9" s="272"/>
      <c r="E9" s="272"/>
      <c r="F9" s="230"/>
      <c r="G9" s="230"/>
    </row>
    <row r="10" spans="2:7" ht="30" customHeight="1" x14ac:dyDescent="0.2">
      <c r="B10" s="119" t="str">
        <f>Lab!A8</f>
        <v>Telephone</v>
      </c>
      <c r="C10" s="273">
        <f>Lab!B8</f>
        <v>0</v>
      </c>
      <c r="D10" s="271"/>
      <c r="E10" s="272"/>
      <c r="F10" s="230"/>
      <c r="G10" s="230"/>
    </row>
    <row r="11" spans="2:7" ht="30" customHeight="1" x14ac:dyDescent="0.2">
      <c r="B11" s="119"/>
      <c r="C11" s="226"/>
      <c r="D11" s="119"/>
      <c r="E11" s="228"/>
      <c r="F11" s="230"/>
      <c r="G11" s="230"/>
    </row>
    <row r="12" spans="2:7" ht="30" customHeight="1" x14ac:dyDescent="0.2">
      <c r="B12" s="119" t="str">
        <f>Lab!A9</f>
        <v>Fax</v>
      </c>
      <c r="C12" s="273">
        <f>Lab!B9</f>
        <v>0</v>
      </c>
      <c r="D12" s="271"/>
      <c r="E12" s="272"/>
      <c r="F12" s="230"/>
      <c r="G12" s="230"/>
    </row>
    <row r="13" spans="2:7" ht="30" customHeight="1" x14ac:dyDescent="0.2">
      <c r="B13" s="119" t="str">
        <f>Lab!A10</f>
        <v>E-mail</v>
      </c>
      <c r="C13" s="273">
        <f>Lab!B10</f>
        <v>0</v>
      </c>
      <c r="D13" s="271"/>
      <c r="E13" s="272"/>
      <c r="F13" s="230"/>
      <c r="G13" s="230"/>
    </row>
    <row r="14" spans="2:7" ht="30" customHeight="1" x14ac:dyDescent="0.2">
      <c r="B14" s="119" t="str">
        <f>Lab!A11</f>
        <v>Name of the laboratory director</v>
      </c>
      <c r="C14" s="273">
        <f>Lab!B11</f>
        <v>0</v>
      </c>
      <c r="D14" s="271"/>
      <c r="E14" s="272"/>
      <c r="F14" s="230"/>
      <c r="G14" s="230"/>
    </row>
    <row r="15" spans="2:7" ht="30" customHeight="1" x14ac:dyDescent="0.2">
      <c r="B15" s="119" t="str">
        <f>Lab!A14</f>
        <v>Date of the assessment (DD/MM/YYYY)</v>
      </c>
      <c r="C15" s="273">
        <f>Lab!B14</f>
        <v>0</v>
      </c>
      <c r="D15" s="271"/>
      <c r="E15" s="272"/>
      <c r="F15" s="230"/>
      <c r="G15" s="230"/>
    </row>
    <row r="16" spans="2:7" ht="30" customHeight="1" x14ac:dyDescent="0.2">
      <c r="B16" s="119" t="str">
        <f>Lab!A15</f>
        <v>Name of the assessor/s</v>
      </c>
      <c r="C16" s="273">
        <f>Lab!B15</f>
        <v>0</v>
      </c>
      <c r="D16" s="271"/>
      <c r="E16" s="272"/>
      <c r="F16" s="230"/>
      <c r="G16" s="230"/>
    </row>
    <row r="17" spans="2:7" ht="60" customHeight="1" x14ac:dyDescent="0.2">
      <c r="B17" s="119" t="str">
        <f>Lab!A17</f>
        <v>Name of the responding person/s</v>
      </c>
      <c r="C17" s="273">
        <f>Lab!B17</f>
        <v>0</v>
      </c>
      <c r="D17" s="271"/>
      <c r="E17" s="272"/>
      <c r="F17" s="230"/>
      <c r="G17" s="230"/>
    </row>
    <row r="18" spans="2:7" ht="30" customHeight="1" x14ac:dyDescent="0.2">
      <c r="B18" s="119"/>
      <c r="C18" s="226"/>
      <c r="D18" s="119"/>
      <c r="E18" s="228"/>
      <c r="F18" s="230"/>
      <c r="G18" s="230"/>
    </row>
    <row r="19" spans="2:7" ht="30" customHeight="1" x14ac:dyDescent="0.2">
      <c r="B19" s="119" t="str">
        <f>Lab!A19</f>
        <v>Level of laboratory</v>
      </c>
      <c r="C19" s="273">
        <f>Lab!B19</f>
        <v>0</v>
      </c>
      <c r="D19" s="271"/>
      <c r="E19" s="272"/>
      <c r="F19" s="230"/>
      <c r="G19" s="230"/>
    </row>
    <row r="20" spans="2:7" ht="30" customHeight="1" x14ac:dyDescent="0.2">
      <c r="B20" s="119" t="str">
        <f>Language!B611</f>
        <v>Affiliation/ type of laboratory</v>
      </c>
      <c r="C20" s="273">
        <f>Lab!B20</f>
        <v>0</v>
      </c>
      <c r="D20" s="271"/>
      <c r="E20" s="272"/>
      <c r="F20" s="230"/>
      <c r="G20" s="230"/>
    </row>
    <row r="21" spans="2:7" ht="30" customHeight="1" x14ac:dyDescent="0.2">
      <c r="B21" s="119" t="str">
        <f>Language!B29</f>
        <v>Affiliated Ministry (if applicable)</v>
      </c>
      <c r="C21" s="273">
        <f>Lab!B22</f>
        <v>0</v>
      </c>
      <c r="D21" s="271"/>
      <c r="E21" s="272"/>
      <c r="F21" s="230"/>
      <c r="G21" s="230"/>
    </row>
    <row r="22" spans="2:7" ht="30" customHeight="1" x14ac:dyDescent="0.2">
      <c r="B22" s="119"/>
      <c r="C22" s="119"/>
      <c r="D22" s="119"/>
      <c r="E22" s="228"/>
      <c r="F22" s="230"/>
      <c r="G22" s="230"/>
    </row>
    <row r="23" spans="2:7" ht="30" x14ac:dyDescent="0.2">
      <c r="B23" s="119" t="str">
        <f>Language!B482</f>
        <v>Total number of persons working in the laboratory</v>
      </c>
      <c r="C23" s="226">
        <f>'9.HR'!E14</f>
        <v>0</v>
      </c>
      <c r="D23" s="119"/>
      <c r="E23" s="228"/>
      <c r="F23" s="230"/>
      <c r="G23" s="230"/>
    </row>
    <row r="24" spans="2:7" ht="30" x14ac:dyDescent="0.2">
      <c r="B24" s="119" t="str">
        <f>Language!B31</f>
        <v>Estimated population covered by this laboratory</v>
      </c>
      <c r="C24" s="226">
        <f>Lab!B24</f>
        <v>0</v>
      </c>
      <c r="D24" s="119"/>
      <c r="E24" s="228"/>
      <c r="F24" s="230"/>
      <c r="G24" s="230"/>
    </row>
    <row r="25" spans="2:7" ht="30" customHeight="1" x14ac:dyDescent="0.2">
      <c r="B25" s="119"/>
      <c r="C25" s="119"/>
      <c r="D25" s="119"/>
      <c r="E25" s="228"/>
      <c r="F25" s="230"/>
      <c r="G25" s="230"/>
    </row>
    <row r="26" spans="2:7" x14ac:dyDescent="0.2">
      <c r="B26" s="119"/>
      <c r="C26" s="119"/>
      <c r="D26" s="119"/>
      <c r="E26" s="229"/>
      <c r="F26" s="274"/>
      <c r="G26" s="274"/>
    </row>
    <row r="27" spans="2:7" s="119" customFormat="1" x14ac:dyDescent="0.2">
      <c r="B27" s="120" t="s">
        <v>1103</v>
      </c>
    </row>
    <row r="28" spans="2:7" s="119" customFormat="1" ht="30" x14ac:dyDescent="0.2">
      <c r="B28" s="124" t="s">
        <v>177</v>
      </c>
      <c r="C28" s="124"/>
      <c r="D28" s="125" t="s">
        <v>166</v>
      </c>
    </row>
    <row r="29" spans="2:7" s="119" customFormat="1" ht="30" customHeight="1" x14ac:dyDescent="0.2">
      <c r="B29" s="172" t="s">
        <v>221</v>
      </c>
      <c r="C29" s="125" t="str">
        <f>IF(Lab!C30=TRUE,"√"," ")</f>
        <v xml:space="preserve"> </v>
      </c>
      <c r="D29" s="125">
        <f>SUMIF('7.Testing'!C33:C232,1,'7.Testing'!F33:F232)</f>
        <v>0</v>
      </c>
    </row>
    <row r="30" spans="2:7" s="119" customFormat="1" ht="30" customHeight="1" x14ac:dyDescent="0.2">
      <c r="B30" s="172" t="s">
        <v>18</v>
      </c>
      <c r="C30" s="125" t="str">
        <f>IF(Lab!C31=TRUE,"√"," ")</f>
        <v xml:space="preserve"> </v>
      </c>
      <c r="D30" s="125">
        <f>SUMIF('7.Testing'!C33:C232,2,'7.Testing'!F33:F232)</f>
        <v>0</v>
      </c>
    </row>
    <row r="31" spans="2:7" s="119" customFormat="1" ht="30" customHeight="1" x14ac:dyDescent="0.2">
      <c r="B31" s="172" t="s">
        <v>1096</v>
      </c>
      <c r="C31" s="125" t="str">
        <f>IF(Lab!C32=TRUE,"√"," ")</f>
        <v xml:space="preserve"> </v>
      </c>
      <c r="D31" s="125">
        <f>SUMIF('7.Testing'!C33:C232,3,'7.Testing'!F33:F232)</f>
        <v>0</v>
      </c>
    </row>
    <row r="32" spans="2:7" s="119" customFormat="1" ht="30" customHeight="1" x14ac:dyDescent="0.2">
      <c r="B32" s="172" t="s">
        <v>1097</v>
      </c>
      <c r="C32" s="125" t="str">
        <f>IF(Lab!C33=TRUE,"√"," ")</f>
        <v xml:space="preserve"> </v>
      </c>
      <c r="D32" s="125">
        <f>SUMIF('7.Testing'!C33:C232,4,'7.Testing'!F33:F232)</f>
        <v>0</v>
      </c>
    </row>
    <row r="33" spans="2:4" s="119" customFormat="1" ht="30" customHeight="1" x14ac:dyDescent="0.2">
      <c r="B33" s="172" t="s">
        <v>222</v>
      </c>
      <c r="C33" s="125" t="str">
        <f>IF(Lab!C34=TRUE,"√"," ")</f>
        <v xml:space="preserve"> </v>
      </c>
      <c r="D33" s="125">
        <f>SUMIF('7.Testing'!C33:C232,5,'7.Testing'!F33:F232)</f>
        <v>0</v>
      </c>
    </row>
    <row r="34" spans="2:4" s="119" customFormat="1" ht="30" customHeight="1" x14ac:dyDescent="0.2">
      <c r="B34" s="172" t="s">
        <v>223</v>
      </c>
      <c r="C34" s="125" t="str">
        <f>IF(Lab!C35=TRUE,"√"," ")</f>
        <v xml:space="preserve"> </v>
      </c>
      <c r="D34" s="125">
        <f>SUMIF('7.Testing'!C33:C232,6,'7.Testing'!F33:F232)</f>
        <v>0</v>
      </c>
    </row>
    <row r="35" spans="2:4" s="119" customFormat="1" ht="30" customHeight="1" x14ac:dyDescent="0.2">
      <c r="B35" s="172" t="s">
        <v>224</v>
      </c>
      <c r="C35" s="125" t="str">
        <f>IF(Lab!C36=TRUE,"√"," ")</f>
        <v xml:space="preserve"> </v>
      </c>
      <c r="D35" s="125">
        <f>SUMIF('7.Testing'!C33:C232,7,'7.Testing'!F33:F232)</f>
        <v>0</v>
      </c>
    </row>
    <row r="36" spans="2:4" s="119" customFormat="1" ht="30" customHeight="1" x14ac:dyDescent="0.2">
      <c r="B36" s="172" t="s">
        <v>225</v>
      </c>
      <c r="C36" s="125" t="str">
        <f>IF(Lab!C37=TRUE,"√"," ")</f>
        <v xml:space="preserve"> </v>
      </c>
      <c r="D36" s="125">
        <f>SUMIF('7.Testing'!C33:C232,8,'7.Testing'!F33:F232)</f>
        <v>0</v>
      </c>
    </row>
    <row r="37" spans="2:4" s="119" customFormat="1" ht="30" customHeight="1" x14ac:dyDescent="0.2">
      <c r="B37" s="172" t="s">
        <v>226</v>
      </c>
      <c r="C37" s="125" t="str">
        <f>IF(Lab!C38=TRUE,"√"," ")</f>
        <v xml:space="preserve"> </v>
      </c>
      <c r="D37" s="125">
        <f>SUMIF('7.Testing'!C33:C232,9,'7.Testing'!F33:F232)</f>
        <v>0</v>
      </c>
    </row>
    <row r="38" spans="2:4" s="119" customFormat="1" ht="30" customHeight="1" x14ac:dyDescent="0.2">
      <c r="B38" s="172" t="s">
        <v>1098</v>
      </c>
      <c r="C38" s="125" t="str">
        <f>IF(Lab!C39=TRUE,"√"," ")</f>
        <v xml:space="preserve"> </v>
      </c>
      <c r="D38" s="125">
        <f>SUMIF('7.Testing'!C33:C232,10,'7.Testing'!F33:F232)</f>
        <v>0</v>
      </c>
    </row>
    <row r="39" spans="2:4" s="119" customFormat="1" ht="30" customHeight="1" x14ac:dyDescent="0.2">
      <c r="B39" s="172" t="s">
        <v>1099</v>
      </c>
      <c r="C39" s="125" t="str">
        <f>IF(Lab!C40=TRUE,"√"," ")</f>
        <v xml:space="preserve"> </v>
      </c>
      <c r="D39" s="125">
        <f>SUMIF('7.Testing'!C33:C232,11,'7.Testing'!F33:F232)</f>
        <v>0</v>
      </c>
    </row>
    <row r="40" spans="2:4" s="119" customFormat="1" ht="30" customHeight="1" x14ac:dyDescent="0.2">
      <c r="B40" s="172" t="s">
        <v>227</v>
      </c>
      <c r="C40" s="125" t="str">
        <f>IF(Lab!C41=TRUE,"√"," ")</f>
        <v xml:space="preserve"> </v>
      </c>
      <c r="D40" s="125">
        <f>SUMIF('7.Testing'!C33:C232,12,'7.Testing'!F33:F232)</f>
        <v>0</v>
      </c>
    </row>
    <row r="41" spans="2:4" s="119" customFormat="1" ht="30" customHeight="1" x14ac:dyDescent="0.2">
      <c r="B41" s="172" t="s">
        <v>1022</v>
      </c>
      <c r="C41" s="125" t="str">
        <f>IF(Lab!C42=TRUE,"√"," ")</f>
        <v xml:space="preserve"> </v>
      </c>
      <c r="D41" s="125">
        <f>SUMIF('7.Testing'!C33:C232,13,'7.Testing'!F33:F232)</f>
        <v>0</v>
      </c>
    </row>
    <row r="42" spans="2:4" s="119" customFormat="1" ht="30" customHeight="1" x14ac:dyDescent="0.2">
      <c r="B42" s="172" t="s">
        <v>1023</v>
      </c>
      <c r="C42" s="125" t="str">
        <f>IF(Lab!C43=TRUE,"√"," ")</f>
        <v xml:space="preserve"> </v>
      </c>
      <c r="D42" s="125">
        <f>SUMIF('7.Testing'!C33:C232,14,'7.Testing'!F33:F232)</f>
        <v>0</v>
      </c>
    </row>
    <row r="43" spans="2:4" s="119" customFormat="1" ht="30" customHeight="1" x14ac:dyDescent="0.2">
      <c r="B43" s="172" t="s">
        <v>1024</v>
      </c>
      <c r="C43" s="125" t="str">
        <f>IF(Lab!C44=TRUE,"√"," ")</f>
        <v xml:space="preserve"> </v>
      </c>
      <c r="D43" s="125">
        <f>SUMIF('7.Testing'!C33:C232,15,'7.Testing'!F33:F232)</f>
        <v>0</v>
      </c>
    </row>
    <row r="44" spans="2:4" s="119" customFormat="1" ht="30" customHeight="1" x14ac:dyDescent="0.2">
      <c r="B44" s="172" t="s">
        <v>1025</v>
      </c>
      <c r="C44" s="125" t="str">
        <f>IF(Lab!C45=TRUE,"√"," ")</f>
        <v xml:space="preserve"> </v>
      </c>
      <c r="D44" s="125">
        <f>SUMIF('7.Testing'!C33:C232,16,'7.Testing'!F33:F232)</f>
        <v>0</v>
      </c>
    </row>
    <row r="45" spans="2:4" s="119" customFormat="1" ht="30" customHeight="1" x14ac:dyDescent="0.2">
      <c r="B45" s="172" t="s">
        <v>1080</v>
      </c>
      <c r="C45" s="125" t="str">
        <f>IF(Lab!C46=TRUE,"√"," ")</f>
        <v xml:space="preserve"> </v>
      </c>
      <c r="D45" s="125">
        <f>SUMIF('7.Testing'!C33:C232,17,'7.Testing'!F33:F232)</f>
        <v>0</v>
      </c>
    </row>
    <row r="46" spans="2:4" s="119" customFormat="1" ht="30" customHeight="1" x14ac:dyDescent="0.2">
      <c r="B46" s="172" t="s">
        <v>39</v>
      </c>
      <c r="C46" s="125" t="str">
        <f>IF(Lab!C47=TRUE,"√"," ")</f>
        <v xml:space="preserve"> </v>
      </c>
      <c r="D46" s="125">
        <f>SUMIF('7.Testing'!C33:C232,18,'7.Testing'!F33:F232)</f>
        <v>0</v>
      </c>
    </row>
    <row r="47" spans="2:4" s="119" customFormat="1" ht="30" customHeight="1" x14ac:dyDescent="0.2">
      <c r="B47" s="172" t="s">
        <v>825</v>
      </c>
      <c r="C47" s="125" t="str">
        <f>IF(Lab!C48=TRUE,"√"," ")</f>
        <v xml:space="preserve"> </v>
      </c>
      <c r="D47" s="125">
        <f>SUMIF('7.Testing'!C33:C232,19,'7.Testing'!F33:F232)</f>
        <v>0</v>
      </c>
    </row>
    <row r="48" spans="2:4" s="119" customFormat="1" x14ac:dyDescent="0.2">
      <c r="B48" s="124" t="s">
        <v>98</v>
      </c>
      <c r="C48" s="269">
        <f>Lab!A50</f>
        <v>0</v>
      </c>
      <c r="D48" s="269"/>
    </row>
    <row r="49" spans="1:3" s="119" customFormat="1" x14ac:dyDescent="0.2"/>
    <row r="50" spans="1:3" ht="13.5" thickBot="1" x14ac:dyDescent="0.25"/>
    <row r="51" spans="1:3" ht="15.75" thickBot="1" x14ac:dyDescent="0.25">
      <c r="A51" s="119"/>
      <c r="B51" s="173" t="str">
        <f>Language!B610</f>
        <v>Average indicator</v>
      </c>
      <c r="C51" s="174" t="e">
        <f>AVERAGE(C53:C63)</f>
        <v>#DIV/0!</v>
      </c>
    </row>
    <row r="52" spans="1:3" x14ac:dyDescent="0.2">
      <c r="A52" s="119"/>
      <c r="B52" s="120"/>
      <c r="C52" s="119"/>
    </row>
    <row r="53" spans="1:3" x14ac:dyDescent="0.2">
      <c r="A53" s="118" t="s">
        <v>273</v>
      </c>
      <c r="B53" s="121" t="str">
        <f>'1.Orga'!B1</f>
        <v>Organization and management</v>
      </c>
      <c r="C53" s="175" t="str">
        <f>'1.Orga'!C1</f>
        <v xml:space="preserve"> </v>
      </c>
    </row>
    <row r="54" spans="1:3" x14ac:dyDescent="0.2">
      <c r="A54" s="129" t="s">
        <v>278</v>
      </c>
      <c r="B54" s="121" t="str">
        <f>'2.Docs'!B1</f>
        <v>Documents</v>
      </c>
      <c r="C54" s="175" t="str">
        <f>'2.Docs'!C1</f>
        <v xml:space="preserve"> </v>
      </c>
    </row>
    <row r="55" spans="1:3" x14ac:dyDescent="0.2">
      <c r="A55" s="129" t="s">
        <v>299</v>
      </c>
      <c r="B55" s="121" t="str">
        <f>'3.Specimen'!B1</f>
        <v>Specimen collection, handling and transport</v>
      </c>
      <c r="C55" s="175" t="str">
        <f>'3.Specimen'!D1</f>
        <v xml:space="preserve"> </v>
      </c>
    </row>
    <row r="56" spans="1:3" x14ac:dyDescent="0.2">
      <c r="A56" s="129" t="s">
        <v>338</v>
      </c>
      <c r="B56" s="121" t="str">
        <f>'4.Data'!B1</f>
        <v>Data and information management</v>
      </c>
      <c r="C56" s="175" t="str">
        <f>'4.Data'!C1</f>
        <v xml:space="preserve"> </v>
      </c>
    </row>
    <row r="57" spans="1:3" x14ac:dyDescent="0.2">
      <c r="A57" s="129" t="s">
        <v>422</v>
      </c>
      <c r="B57" s="121" t="str">
        <f>'5.Reagents'!B1</f>
        <v xml:space="preserve">Consumables and reagents </v>
      </c>
      <c r="C57" s="175" t="str">
        <f>'5.Reagents'!C1</f>
        <v xml:space="preserve"> </v>
      </c>
    </row>
    <row r="58" spans="1:3" x14ac:dyDescent="0.2">
      <c r="A58" s="129" t="s">
        <v>436</v>
      </c>
      <c r="B58" s="121" t="str">
        <f>'6.Equip'!B1</f>
        <v>Equipment</v>
      </c>
      <c r="C58" s="175" t="str">
        <f>'6.Equip'!C1</f>
        <v xml:space="preserve"> </v>
      </c>
    </row>
    <row r="59" spans="1:3" x14ac:dyDescent="0.2">
      <c r="A59" s="129" t="s">
        <v>515</v>
      </c>
      <c r="B59" s="121" t="str">
        <f>'7.Testing'!B1</f>
        <v>Laboratory testing performance</v>
      </c>
      <c r="C59" s="175" t="str">
        <f>'7.Testing'!E1</f>
        <v xml:space="preserve"> </v>
      </c>
    </row>
    <row r="60" spans="1:3" x14ac:dyDescent="0.2">
      <c r="A60" s="129" t="s">
        <v>455</v>
      </c>
      <c r="B60" s="121" t="str">
        <f>'8.Facilities'!B1</f>
        <v>Facilities</v>
      </c>
      <c r="C60" s="175" t="str">
        <f>'8.Facilities'!C1</f>
        <v xml:space="preserve"> </v>
      </c>
    </row>
    <row r="61" spans="1:3" x14ac:dyDescent="0.2">
      <c r="A61" s="129" t="s">
        <v>467</v>
      </c>
      <c r="B61" s="121" t="str">
        <f>'9.HR'!B1</f>
        <v>Human resources</v>
      </c>
      <c r="C61" s="175" t="str">
        <f>'9.HR'!C1</f>
        <v xml:space="preserve"> </v>
      </c>
    </row>
    <row r="62" spans="1:3" x14ac:dyDescent="0.2">
      <c r="A62" s="129" t="s">
        <v>480</v>
      </c>
      <c r="B62" s="121" t="str">
        <f>'10.Biorisk'!B1</f>
        <v>Biorisk management</v>
      </c>
      <c r="C62" s="175" t="str">
        <f>'10.Biorisk'!C1</f>
        <v xml:space="preserve"> </v>
      </c>
    </row>
    <row r="63" spans="1:3" x14ac:dyDescent="0.2">
      <c r="A63" s="129" t="s">
        <v>500</v>
      </c>
      <c r="B63" s="121" t="str">
        <f>'11.Public Health'!B1</f>
        <v xml:space="preserve">Public health functions </v>
      </c>
      <c r="C63" s="175" t="str">
        <f>'11.Public Health'!C1</f>
        <v xml:space="preserve"> </v>
      </c>
    </row>
    <row r="112" spans="2:5" ht="15" customHeight="1" x14ac:dyDescent="0.2">
      <c r="B112" s="176" t="str">
        <f>Language!C613</f>
        <v>General comments on the assessment</v>
      </c>
      <c r="D112" s="176" t="str">
        <f>Language!C614</f>
        <v>Conclusions and recommendations</v>
      </c>
      <c r="E112" s="176"/>
    </row>
    <row r="113" spans="4:6" s="10" customFormat="1" ht="15" customHeight="1" x14ac:dyDescent="0.2">
      <c r="E113" s="11"/>
      <c r="F113" s="11"/>
    </row>
    <row r="114" spans="4:6" s="10" customFormat="1" ht="15" customHeight="1" x14ac:dyDescent="0.2">
      <c r="E114" s="11"/>
      <c r="F114" s="11"/>
    </row>
    <row r="115" spans="4:6" s="10" customFormat="1" ht="15" customHeight="1" x14ac:dyDescent="0.2">
      <c r="E115" s="11"/>
      <c r="F115" s="11"/>
    </row>
    <row r="116" spans="4:6" s="10" customFormat="1" ht="15" customHeight="1" x14ac:dyDescent="0.2">
      <c r="E116" s="11"/>
      <c r="F116" s="11"/>
    </row>
    <row r="117" spans="4:6" s="10" customFormat="1" ht="15" customHeight="1" x14ac:dyDescent="0.2">
      <c r="E117" s="11"/>
      <c r="F117" s="11"/>
    </row>
    <row r="118" spans="4:6" s="10" customFormat="1" ht="15" customHeight="1" x14ac:dyDescent="0.2">
      <c r="E118" s="11"/>
      <c r="F118" s="11"/>
    </row>
    <row r="119" spans="4:6" s="10" customFormat="1" ht="15" customHeight="1" x14ac:dyDescent="0.2">
      <c r="E119" s="11"/>
      <c r="F119" s="11"/>
    </row>
    <row r="120" spans="4:6" s="10" customFormat="1" ht="15" customHeight="1" x14ac:dyDescent="0.2">
      <c r="E120" s="11"/>
      <c r="F120" s="11"/>
    </row>
    <row r="121" spans="4:6" s="10" customFormat="1" ht="15" customHeight="1" x14ac:dyDescent="0.2">
      <c r="E121" s="11"/>
      <c r="F121" s="11"/>
    </row>
    <row r="122" spans="4:6" s="10" customFormat="1" ht="15" customHeight="1" x14ac:dyDescent="0.2">
      <c r="E122" s="11"/>
      <c r="F122" s="11"/>
    </row>
    <row r="123" spans="4:6" s="10" customFormat="1" ht="15" customHeight="1" x14ac:dyDescent="0.2">
      <c r="E123" s="11"/>
      <c r="F123" s="11"/>
    </row>
    <row r="124" spans="4:6" s="10" customFormat="1" ht="15" customHeight="1" x14ac:dyDescent="0.2">
      <c r="E124" s="11"/>
      <c r="F124" s="11"/>
    </row>
    <row r="125" spans="4:6" s="10" customFormat="1" ht="15" customHeight="1" x14ac:dyDescent="0.2">
      <c r="E125" s="11"/>
      <c r="F125" s="11"/>
    </row>
    <row r="126" spans="4:6" s="10" customFormat="1" ht="15" customHeight="1" x14ac:dyDescent="0.2">
      <c r="E126" s="11"/>
      <c r="F126" s="11"/>
    </row>
    <row r="127" spans="4:6" s="10" customFormat="1" ht="15" customHeight="1" x14ac:dyDescent="0.2">
      <c r="E127" s="11"/>
      <c r="F127" s="11"/>
    </row>
    <row r="128" spans="4:6" s="10" customFormat="1" ht="15" customHeight="1" x14ac:dyDescent="0.2">
      <c r="D128" s="176"/>
      <c r="E128" s="11"/>
      <c r="F128" s="11"/>
    </row>
    <row r="129" spans="5:6" s="10" customFormat="1" ht="15" customHeight="1" x14ac:dyDescent="0.2">
      <c r="E129" s="11"/>
      <c r="F129" s="11"/>
    </row>
    <row r="130" spans="5:6" s="10" customFormat="1" ht="15" customHeight="1" x14ac:dyDescent="0.2">
      <c r="E130" s="11"/>
      <c r="F130" s="11"/>
    </row>
    <row r="131" spans="5:6" s="10" customFormat="1" ht="15" customHeight="1" x14ac:dyDescent="0.2">
      <c r="E131" s="11"/>
      <c r="F131" s="11"/>
    </row>
    <row r="132" spans="5:6" s="10" customFormat="1" ht="15" customHeight="1" x14ac:dyDescent="0.2">
      <c r="E132" s="11"/>
      <c r="F132" s="11"/>
    </row>
    <row r="133" spans="5:6" s="10" customFormat="1" ht="15" customHeight="1" x14ac:dyDescent="0.2">
      <c r="E133" s="11"/>
      <c r="F133" s="11"/>
    </row>
    <row r="134" spans="5:6" s="10" customFormat="1" ht="15" customHeight="1" x14ac:dyDescent="0.2">
      <c r="E134" s="11"/>
      <c r="F134" s="11"/>
    </row>
    <row r="135" spans="5:6" s="10" customFormat="1" ht="15" customHeight="1" x14ac:dyDescent="0.2">
      <c r="E135" s="11"/>
      <c r="F135" s="11"/>
    </row>
    <row r="136" spans="5:6" s="10" customFormat="1" ht="15" customHeight="1" x14ac:dyDescent="0.2">
      <c r="E136" s="11"/>
      <c r="F136" s="11"/>
    </row>
    <row r="137" spans="5:6" s="10" customFormat="1" ht="15" customHeight="1" x14ac:dyDescent="0.2">
      <c r="E137" s="11"/>
      <c r="F137" s="11"/>
    </row>
    <row r="138" spans="5:6" s="10" customFormat="1" ht="15" customHeight="1" x14ac:dyDescent="0.2">
      <c r="E138" s="11"/>
      <c r="F138" s="11"/>
    </row>
    <row r="139" spans="5:6" s="10" customFormat="1" ht="15" customHeight="1" x14ac:dyDescent="0.2">
      <c r="E139" s="11"/>
      <c r="F139" s="11"/>
    </row>
    <row r="140" spans="5:6" s="10" customFormat="1" ht="15" customHeight="1" x14ac:dyDescent="0.2">
      <c r="E140" s="11"/>
      <c r="F140" s="11"/>
    </row>
    <row r="141" spans="5:6" s="10" customFormat="1" ht="15" customHeight="1" x14ac:dyDescent="0.2">
      <c r="E141" s="11"/>
      <c r="F141" s="11"/>
    </row>
    <row r="142" spans="5:6" s="10" customFormat="1" ht="15" customHeight="1" x14ac:dyDescent="0.2">
      <c r="E142" s="11"/>
      <c r="F142" s="11"/>
    </row>
    <row r="143" spans="5:6" s="10" customFormat="1" ht="15" customHeight="1" x14ac:dyDescent="0.2">
      <c r="E143" s="11"/>
      <c r="F143" s="11"/>
    </row>
    <row r="144" spans="5:6" s="10" customFormat="1" ht="15" customHeight="1" x14ac:dyDescent="0.2">
      <c r="E144" s="11"/>
      <c r="F144" s="11"/>
    </row>
    <row r="145" spans="2:6" s="10" customFormat="1" ht="15" customHeight="1" x14ac:dyDescent="0.2">
      <c r="E145" s="11"/>
      <c r="F145" s="11"/>
    </row>
    <row r="146" spans="2:6" s="10" customFormat="1" ht="15" customHeight="1" x14ac:dyDescent="0.2">
      <c r="E146" s="11"/>
      <c r="F146" s="11"/>
    </row>
    <row r="150" spans="2:6" ht="15" customHeight="1" x14ac:dyDescent="0.2">
      <c r="B150" s="232" t="str">
        <f>Language!C615</f>
        <v>Insert photographs below</v>
      </c>
    </row>
  </sheetData>
  <sheetProtection sheet="1" objects="1" scenarios="1"/>
  <customSheetViews>
    <customSheetView guid="{16BD123E-21AA-4DA4-B477-56A28E780F44}">
      <selection activeCell="E22" sqref="E22"/>
      <pageMargins left="0.39370078740157483" right="0.39370078740157483" top="0.98425196850393704" bottom="0.78740157480314965" header="0.51181102362204722" footer="0.39370078740157483"/>
      <pageSetup paperSize="9" orientation="landscape" r:id="rId1"/>
      <headerFooter alignWithMargins="0">
        <oddHeader>&amp;LAnnex 2 - LAQ - Summary&amp;R&amp;"Arial,Italic"WORKING DOCUMENT - NOT FOR DISTRIBUTION</oddHeader>
        <oddFooter>&amp;L&amp;P</oddFooter>
      </headerFooter>
    </customSheetView>
    <customSheetView guid="{F20950B5-8E18-4725-A4D5-C46AEC554D85}" showRuler="0">
      <selection activeCell="B96" sqref="B96"/>
      <pageMargins left="0.39370078740157483" right="0.39370078740157483" top="0.98425196850393704" bottom="0.78740157480314965" header="0.51181102362204722" footer="0.39370078740157483"/>
      <pageSetup paperSize="9" orientation="landscape" r:id="rId2"/>
      <headerFooter alignWithMargins="0">
        <oddHeader>&amp;LAnnex 2 - LAQ - Summary&amp;R&amp;"Arial,Italic"WORKING DOCUMENT - NOT FOR DISTRIBUTION</oddHeader>
        <oddFooter>&amp;L&amp;P</oddFooter>
      </headerFooter>
    </customSheetView>
    <customSheetView guid="{23E97C69-870E-4B81-B9F8-7E314BCA18CA}" showPageBreaks="1" printArea="1" showRuler="0">
      <selection activeCell="B40" sqref="B40"/>
      <pageMargins left="0.39370078740157483" right="0.39370078740157483" top="0.98425196850393704" bottom="0.78740157480314965" header="0.51181102362204722" footer="0.39370078740157483"/>
      <pageSetup paperSize="9" orientation="landscape" r:id="rId3"/>
      <headerFooter alignWithMargins="0">
        <oddHeader>&amp;LAnnex 2 - LAQ - Summary&amp;R&amp;"Arial,Italic"WORKING DOCUMENT - NOT FOR DISTRIBUTION</oddHeader>
        <oddFooter>&amp;L&amp;P</oddFooter>
      </headerFooter>
    </customSheetView>
  </customSheetViews>
  <mergeCells count="16">
    <mergeCell ref="F26:G26"/>
    <mergeCell ref="C15:E15"/>
    <mergeCell ref="C16:E16"/>
    <mergeCell ref="C17:E17"/>
    <mergeCell ref="C19:E19"/>
    <mergeCell ref="C20:E20"/>
    <mergeCell ref="C21:E21"/>
    <mergeCell ref="C48:D48"/>
    <mergeCell ref="C6:E6"/>
    <mergeCell ref="C7:E7"/>
    <mergeCell ref="C8:E8"/>
    <mergeCell ref="C9:E9"/>
    <mergeCell ref="C10:E10"/>
    <mergeCell ref="C12:E12"/>
    <mergeCell ref="C13:E13"/>
    <mergeCell ref="C14:E14"/>
  </mergeCells>
  <phoneticPr fontId="1" type="noConversion"/>
  <conditionalFormatting sqref="C51 C53:C63">
    <cfRule type="cellIs" dxfId="2" priority="1" stopIfTrue="1" operator="lessThan">
      <formula>0.5</formula>
    </cfRule>
    <cfRule type="cellIs" dxfId="1" priority="2" stopIfTrue="1" operator="between">
      <formula>0.5</formula>
      <formula>0.79</formula>
    </cfRule>
    <cfRule type="cellIs" dxfId="0" priority="3" stopIfTrue="1" operator="greaterThanOrEqual">
      <formula>0.8</formula>
    </cfRule>
  </conditionalFormatting>
  <pageMargins left="0.39370078740157483" right="0.39370078740157483" top="0.98425196850393704" bottom="0.78740157480314965" header="0.51181102362204722" footer="0.39370078740157483"/>
  <pageSetup paperSize="9" scale="80" orientation="portrait" r:id="rId4"/>
  <headerFooter alignWithMargins="0">
    <oddHeader>&amp;L&amp;"Times New Roman,Regular"Annex 2: LAT/Facility - Summary</oddHeader>
  </headerFooter>
  <rowBreaks count="3" manualBreakCount="3">
    <brk id="25" max="16383" man="1"/>
    <brk id="49" max="16383" man="1"/>
    <brk id="110" max="16383" man="1"/>
  </rowBreaks>
  <ignoredErrors>
    <ignoredError sqref="C51" evalError="1"/>
    <ignoredError sqref="A53:A63" numberStoredAsText="1"/>
  </ignoredErrors>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2"/>
  <sheetViews>
    <sheetView zoomScaleNormal="100" workbookViewId="0">
      <selection activeCell="B2" sqref="B2"/>
    </sheetView>
  </sheetViews>
  <sheetFormatPr defaultRowHeight="15" x14ac:dyDescent="0.2"/>
  <cols>
    <col min="1" max="1" width="8.7109375" style="181" customWidth="1"/>
    <col min="2" max="2" width="8.7109375" style="180" customWidth="1"/>
    <col min="3" max="3" width="75.7109375" style="179" customWidth="1"/>
    <col min="4" max="5" width="75.7109375" style="168" customWidth="1"/>
    <col min="6" max="16384" width="9.140625" style="180"/>
  </cols>
  <sheetData>
    <row r="1" spans="1:5" x14ac:dyDescent="0.2">
      <c r="A1" s="177" t="s">
        <v>1166</v>
      </c>
      <c r="B1" s="178"/>
    </row>
    <row r="2" spans="1:5" ht="15.75" thickBot="1" x14ac:dyDescent="0.25"/>
    <row r="3" spans="1:5" s="168" customFormat="1" ht="15.75" thickBot="1" x14ac:dyDescent="0.25">
      <c r="A3" s="182">
        <v>1</v>
      </c>
      <c r="B3" s="180"/>
      <c r="C3" s="183" t="s">
        <v>204</v>
      </c>
      <c r="D3" s="183" t="s">
        <v>1020</v>
      </c>
      <c r="E3" s="183" t="s">
        <v>1021</v>
      </c>
    </row>
    <row r="4" spans="1:5" s="168" customFormat="1" x14ac:dyDescent="0.2">
      <c r="A4" s="184">
        <f>A$3</f>
        <v>1</v>
      </c>
      <c r="B4" s="185" t="str">
        <f>IF(A4=3,E4,IF(A4=2,D4,C4))</f>
        <v>Laboratory Assessment Tool</v>
      </c>
      <c r="C4" s="134" t="s">
        <v>141</v>
      </c>
      <c r="D4" s="186"/>
      <c r="E4" s="183"/>
    </row>
    <row r="5" spans="1:5" s="168" customFormat="1" x14ac:dyDescent="0.2">
      <c r="A5" s="184">
        <f>A$3</f>
        <v>1</v>
      </c>
      <c r="B5" s="185" t="str">
        <f>IF(A5=3,E5,IF(A5=2,D5,C5))</f>
        <v>Annex 2: Laboratory Assessment Tool / Facility Questionnaire</v>
      </c>
      <c r="C5" s="134" t="s">
        <v>1026</v>
      </c>
      <c r="D5" s="186"/>
      <c r="E5" s="183"/>
    </row>
    <row r="6" spans="1:5" s="189" customFormat="1" x14ac:dyDescent="0.2">
      <c r="A6" s="184">
        <f>A$3</f>
        <v>1</v>
      </c>
      <c r="B6" s="185" t="str">
        <f>IF(A6=3,E6,IF(A6=2,D6,C6))</f>
        <v>Laboratory identification</v>
      </c>
      <c r="C6" s="187" t="s">
        <v>1110</v>
      </c>
      <c r="D6" s="188"/>
      <c r="E6" s="134"/>
    </row>
    <row r="7" spans="1:5" s="168" customFormat="1" x14ac:dyDescent="0.2">
      <c r="A7" s="184">
        <f t="shared" ref="A7:A87" si="0">A$3</f>
        <v>1</v>
      </c>
      <c r="B7" s="185" t="str">
        <f t="shared" ref="B7:B72" si="1">IF(A7=3,E7,IF(A7=2,D7,C7))</f>
        <v>Country</v>
      </c>
      <c r="C7" s="62" t="s">
        <v>211</v>
      </c>
      <c r="D7" s="190"/>
      <c r="E7" s="191"/>
    </row>
    <row r="8" spans="1:5" s="168" customFormat="1" x14ac:dyDescent="0.2">
      <c r="A8" s="184">
        <f t="shared" si="0"/>
        <v>1</v>
      </c>
      <c r="B8" s="185" t="str">
        <f t="shared" si="1"/>
        <v>Region/Province/District</v>
      </c>
      <c r="C8" s="62" t="s">
        <v>212</v>
      </c>
      <c r="D8" s="190"/>
      <c r="E8" s="191"/>
    </row>
    <row r="9" spans="1:5" s="168" customFormat="1" x14ac:dyDescent="0.2">
      <c r="A9" s="184">
        <f t="shared" si="0"/>
        <v>1</v>
      </c>
      <c r="B9" s="185" t="str">
        <f t="shared" si="1"/>
        <v>Name of the laboratory</v>
      </c>
      <c r="C9" s="62" t="s">
        <v>213</v>
      </c>
      <c r="D9" s="190"/>
      <c r="E9" s="191"/>
    </row>
    <row r="10" spans="1:5" s="168" customFormat="1" x14ac:dyDescent="0.2">
      <c r="A10" s="184">
        <f t="shared" si="0"/>
        <v>1</v>
      </c>
      <c r="B10" s="185" t="str">
        <f t="shared" si="1"/>
        <v>Address</v>
      </c>
      <c r="C10" s="62" t="s">
        <v>214</v>
      </c>
      <c r="D10" s="190"/>
      <c r="E10" s="191"/>
    </row>
    <row r="11" spans="1:5" s="189" customFormat="1" x14ac:dyDescent="0.2">
      <c r="A11" s="184">
        <f t="shared" si="0"/>
        <v>1</v>
      </c>
      <c r="B11" s="185" t="str">
        <f t="shared" si="1"/>
        <v>Telephone</v>
      </c>
      <c r="C11" s="62" t="s">
        <v>215</v>
      </c>
      <c r="D11" s="188"/>
      <c r="E11" s="134"/>
    </row>
    <row r="12" spans="1:5" s="168" customFormat="1" x14ac:dyDescent="0.2">
      <c r="A12" s="184">
        <f t="shared" si="0"/>
        <v>1</v>
      </c>
      <c r="B12" s="185" t="str">
        <f t="shared" si="1"/>
        <v>Fax</v>
      </c>
      <c r="C12" s="62" t="s">
        <v>216</v>
      </c>
      <c r="D12" s="190"/>
      <c r="E12" s="191"/>
    </row>
    <row r="13" spans="1:5" s="168" customFormat="1" x14ac:dyDescent="0.2">
      <c r="A13" s="184">
        <f t="shared" si="0"/>
        <v>1</v>
      </c>
      <c r="B13" s="185" t="str">
        <f t="shared" si="1"/>
        <v>E-mail</v>
      </c>
      <c r="C13" s="62" t="s">
        <v>217</v>
      </c>
      <c r="D13" s="190"/>
      <c r="E13" s="191"/>
    </row>
    <row r="14" spans="1:5" s="168" customFormat="1" x14ac:dyDescent="0.2">
      <c r="A14" s="184">
        <f t="shared" si="0"/>
        <v>1</v>
      </c>
      <c r="B14" s="185" t="str">
        <f t="shared" si="1"/>
        <v>Name of the laboratory director</v>
      </c>
      <c r="C14" s="62" t="s">
        <v>1153</v>
      </c>
      <c r="D14" s="190"/>
      <c r="E14" s="191"/>
    </row>
    <row r="15" spans="1:5" s="168" customFormat="1" x14ac:dyDescent="0.2">
      <c r="A15" s="184">
        <f t="shared" si="0"/>
        <v>1</v>
      </c>
      <c r="B15" s="185" t="str">
        <f t="shared" si="1"/>
        <v>Qualification and contact details of the laboratory director</v>
      </c>
      <c r="C15" s="62" t="s">
        <v>1154</v>
      </c>
      <c r="D15" s="190"/>
      <c r="E15" s="191"/>
    </row>
    <row r="16" spans="1:5" s="168" customFormat="1" x14ac:dyDescent="0.2">
      <c r="A16" s="184">
        <f t="shared" si="0"/>
        <v>1</v>
      </c>
      <c r="B16" s="185" t="str">
        <f t="shared" si="1"/>
        <v>Date of the assessment (DD/MM/YYYY)</v>
      </c>
      <c r="C16" s="62" t="s">
        <v>950</v>
      </c>
      <c r="D16" s="190"/>
      <c r="E16" s="191"/>
    </row>
    <row r="17" spans="1:5" s="168" customFormat="1" x14ac:dyDescent="0.2">
      <c r="A17" s="184">
        <f t="shared" si="0"/>
        <v>1</v>
      </c>
      <c r="B17" s="185" t="str">
        <f t="shared" si="1"/>
        <v>Name of the assessor/s</v>
      </c>
      <c r="C17" s="62" t="s">
        <v>1040</v>
      </c>
      <c r="D17" s="190"/>
      <c r="E17" s="191"/>
    </row>
    <row r="18" spans="1:5" s="168" customFormat="1" x14ac:dyDescent="0.2">
      <c r="A18" s="184">
        <f t="shared" si="0"/>
        <v>1</v>
      </c>
      <c r="B18" s="185" t="str">
        <f t="shared" si="1"/>
        <v>Contact details of the assessor/s</v>
      </c>
      <c r="C18" s="62" t="s">
        <v>1041</v>
      </c>
      <c r="D18" s="190"/>
      <c r="E18" s="191"/>
    </row>
    <row r="19" spans="1:5" s="168" customFormat="1" x14ac:dyDescent="0.2">
      <c r="A19" s="184">
        <f t="shared" si="0"/>
        <v>1</v>
      </c>
      <c r="B19" s="185" t="str">
        <f t="shared" si="1"/>
        <v>Name of the responding person/s</v>
      </c>
      <c r="C19" s="62" t="s">
        <v>1042</v>
      </c>
      <c r="D19" s="190"/>
      <c r="E19" s="191"/>
    </row>
    <row r="20" spans="1:5" s="168" customFormat="1" x14ac:dyDescent="0.2">
      <c r="A20" s="184">
        <f t="shared" si="0"/>
        <v>1</v>
      </c>
      <c r="B20" s="185" t="str">
        <f t="shared" si="1"/>
        <v>Qualification and contact details of the responding person/s</v>
      </c>
      <c r="C20" s="62" t="s">
        <v>1043</v>
      </c>
      <c r="D20" s="190"/>
      <c r="E20" s="191"/>
    </row>
    <row r="21" spans="1:5" s="168" customFormat="1" x14ac:dyDescent="0.2">
      <c r="A21" s="184">
        <f t="shared" si="0"/>
        <v>1</v>
      </c>
      <c r="B21" s="185" t="str">
        <f t="shared" si="1"/>
        <v>Level of laboratory</v>
      </c>
      <c r="C21" s="62" t="s">
        <v>218</v>
      </c>
      <c r="D21" s="190"/>
      <c r="E21" s="191"/>
    </row>
    <row r="22" spans="1:5" s="168" customFormat="1" x14ac:dyDescent="0.2">
      <c r="A22" s="184">
        <f t="shared" si="0"/>
        <v>1</v>
      </c>
      <c r="B22" s="185" t="str">
        <f t="shared" si="1"/>
        <v>Central/Reference</v>
      </c>
      <c r="C22" s="62" t="s">
        <v>88</v>
      </c>
      <c r="D22" s="190"/>
      <c r="E22" s="191"/>
    </row>
    <row r="23" spans="1:5" s="168" customFormat="1" x14ac:dyDescent="0.2">
      <c r="A23" s="184">
        <f t="shared" si="0"/>
        <v>1</v>
      </c>
      <c r="B23" s="185" t="str">
        <f t="shared" si="1"/>
        <v>Intermediate</v>
      </c>
      <c r="C23" s="62" t="s">
        <v>89</v>
      </c>
      <c r="D23" s="190"/>
      <c r="E23" s="191"/>
    </row>
    <row r="24" spans="1:5" s="168" customFormat="1" x14ac:dyDescent="0.2">
      <c r="A24" s="184">
        <f t="shared" si="0"/>
        <v>1</v>
      </c>
      <c r="B24" s="185" t="str">
        <f t="shared" si="1"/>
        <v>Peripheral</v>
      </c>
      <c r="C24" s="62" t="s">
        <v>90</v>
      </c>
      <c r="D24" s="190"/>
      <c r="E24" s="191"/>
    </row>
    <row r="25" spans="1:5" s="168" customFormat="1" x14ac:dyDescent="0.2">
      <c r="A25" s="184">
        <f t="shared" si="0"/>
        <v>1</v>
      </c>
      <c r="B25" s="185" t="str">
        <f t="shared" si="1"/>
        <v>Other</v>
      </c>
      <c r="C25" s="62" t="s">
        <v>825</v>
      </c>
      <c r="D25" s="190"/>
      <c r="E25" s="191"/>
    </row>
    <row r="26" spans="1:5" s="168" customFormat="1" x14ac:dyDescent="0.2">
      <c r="A26" s="184">
        <f t="shared" si="0"/>
        <v>1</v>
      </c>
      <c r="B26" s="185" t="str">
        <f t="shared" si="1"/>
        <v>NA</v>
      </c>
      <c r="C26" s="62" t="s">
        <v>1167</v>
      </c>
      <c r="D26" s="190"/>
      <c r="E26" s="191"/>
    </row>
    <row r="27" spans="1:5" s="168" customFormat="1" x14ac:dyDescent="0.2">
      <c r="A27" s="184">
        <f t="shared" si="0"/>
        <v>1</v>
      </c>
      <c r="B27" s="185" t="str">
        <f t="shared" si="1"/>
        <v>Affiliation/ type of laboratory (several answers possible)</v>
      </c>
      <c r="C27" s="62" t="s">
        <v>219</v>
      </c>
      <c r="D27" s="190"/>
      <c r="E27" s="191"/>
    </row>
    <row r="28" spans="1:5" s="168" customFormat="1" ht="30" x14ac:dyDescent="0.2">
      <c r="A28" s="184">
        <f t="shared" si="0"/>
        <v>1</v>
      </c>
      <c r="B28" s="185" t="str">
        <f t="shared" si="1"/>
        <v>Public Health / Hospital / Health Centre / Environment / Food Control / Veterinary / Private / University / Research / Other?</v>
      </c>
      <c r="C28" s="62" t="s">
        <v>1168</v>
      </c>
      <c r="D28" s="190"/>
      <c r="E28" s="191"/>
    </row>
    <row r="29" spans="1:5" s="168" customFormat="1" x14ac:dyDescent="0.2">
      <c r="A29" s="184">
        <f t="shared" si="0"/>
        <v>1</v>
      </c>
      <c r="B29" s="185" t="str">
        <f t="shared" si="1"/>
        <v>Affiliated Ministry (if applicable)</v>
      </c>
      <c r="C29" s="191" t="s">
        <v>114</v>
      </c>
      <c r="D29" s="190"/>
      <c r="E29" s="191"/>
    </row>
    <row r="30" spans="1:5" s="168" customFormat="1" x14ac:dyDescent="0.2">
      <c r="A30" s="184">
        <f t="shared" si="0"/>
        <v>1</v>
      </c>
      <c r="B30" s="185" t="str">
        <f t="shared" si="1"/>
        <v>Health / Agriculture / Trade, Commerce / Education / Defense / Other?</v>
      </c>
      <c r="C30" s="62" t="s">
        <v>220</v>
      </c>
      <c r="D30" s="190"/>
      <c r="E30" s="191"/>
    </row>
    <row r="31" spans="1:5" s="168" customFormat="1" x14ac:dyDescent="0.2">
      <c r="A31" s="184">
        <f t="shared" si="0"/>
        <v>1</v>
      </c>
      <c r="B31" s="185" t="str">
        <f t="shared" si="1"/>
        <v>Estimated population covered by this laboratory</v>
      </c>
      <c r="C31" s="191" t="s">
        <v>115</v>
      </c>
      <c r="D31" s="190"/>
      <c r="E31" s="191"/>
    </row>
    <row r="32" spans="1:5" s="168" customFormat="1" x14ac:dyDescent="0.2">
      <c r="A32" s="184">
        <f t="shared" si="0"/>
        <v>1</v>
      </c>
      <c r="B32" s="185" t="str">
        <f t="shared" si="1"/>
        <v>Describe participation in international programmes/networks (if applicable)</v>
      </c>
      <c r="C32" s="191" t="s">
        <v>996</v>
      </c>
      <c r="D32" s="190"/>
      <c r="E32" s="191"/>
    </row>
    <row r="33" spans="1:5" s="168" customFormat="1" x14ac:dyDescent="0.2">
      <c r="A33" s="184">
        <f t="shared" si="0"/>
        <v>1</v>
      </c>
      <c r="B33" s="185" t="str">
        <f t="shared" si="1"/>
        <v>Polio, FluNet, INFOSAN, Global Foodborne Infections Network, etc.</v>
      </c>
      <c r="C33" s="191" t="s">
        <v>116</v>
      </c>
      <c r="D33" s="190"/>
      <c r="E33" s="191"/>
    </row>
    <row r="34" spans="1:5" s="168" customFormat="1" x14ac:dyDescent="0.2">
      <c r="A34" s="184">
        <f t="shared" si="0"/>
        <v>1</v>
      </c>
      <c r="B34" s="185" t="str">
        <f t="shared" si="1"/>
        <v>Indicate relevant disciplines addressed in the laboratory by checking relevant box/es</v>
      </c>
      <c r="C34" s="62" t="s">
        <v>91</v>
      </c>
      <c r="D34" s="190"/>
      <c r="E34" s="191"/>
    </row>
    <row r="35" spans="1:5" s="168" customFormat="1" x14ac:dyDescent="0.2">
      <c r="A35" s="184">
        <f t="shared" si="0"/>
        <v>1</v>
      </c>
      <c r="B35" s="185" t="str">
        <f>IF(A35=3,E35,IF(A35=2,D35,C35))</f>
        <v>Documents to be collected</v>
      </c>
      <c r="C35" s="62" t="s">
        <v>363</v>
      </c>
      <c r="D35" s="190"/>
      <c r="E35" s="191"/>
    </row>
    <row r="36" spans="1:5" s="168" customFormat="1" x14ac:dyDescent="0.2">
      <c r="A36" s="184">
        <f t="shared" si="0"/>
        <v>1</v>
      </c>
      <c r="B36" s="185" t="str">
        <f>IF(A36=3,E36,IF(A36=2,D36,C36))</f>
        <v>1; 2; 3; 4</v>
      </c>
      <c r="C36" s="62" t="s">
        <v>364</v>
      </c>
      <c r="D36" s="190"/>
      <c r="E36" s="191"/>
    </row>
    <row r="37" spans="1:5" s="168" customFormat="1" x14ac:dyDescent="0.2">
      <c r="A37" s="184">
        <f t="shared" si="0"/>
        <v>1</v>
      </c>
      <c r="B37" s="185" t="str">
        <f>IF(A37=3,E37,IF(A37=2,D37,C37))</f>
        <v>Provide here the answer to the open question/s and/or insert any additional information</v>
      </c>
      <c r="C37" s="62" t="s">
        <v>1169</v>
      </c>
      <c r="D37" s="190"/>
      <c r="E37" s="191"/>
    </row>
    <row r="38" spans="1:5" s="168" customFormat="1" x14ac:dyDescent="0.2">
      <c r="A38" s="184">
        <f t="shared" si="0"/>
        <v>1</v>
      </c>
      <c r="B38" s="185" t="str">
        <f t="shared" si="1"/>
        <v>Possible answers (unless otherwise advised): 1.Yes; 2.Partial; 3.No; 4.Non applicable</v>
      </c>
      <c r="C38" s="62" t="s">
        <v>373</v>
      </c>
      <c r="D38" s="190"/>
      <c r="E38" s="191"/>
    </row>
    <row r="39" spans="1:5" s="168" customFormat="1" x14ac:dyDescent="0.2">
      <c r="A39" s="184">
        <f t="shared" si="0"/>
        <v>1</v>
      </c>
      <c r="B39" s="185" t="str">
        <f t="shared" si="1"/>
        <v>Organization and management</v>
      </c>
      <c r="C39" s="192" t="s">
        <v>707</v>
      </c>
      <c r="D39" s="190"/>
      <c r="E39" s="191"/>
    </row>
    <row r="40" spans="1:5" s="168" customFormat="1" x14ac:dyDescent="0.2">
      <c r="A40" s="184">
        <f t="shared" si="0"/>
        <v>1</v>
      </c>
      <c r="B40" s="185" t="str">
        <f t="shared" si="1"/>
        <v>Service hours</v>
      </c>
      <c r="C40" s="62" t="s">
        <v>984</v>
      </c>
      <c r="D40" s="190"/>
      <c r="E40" s="191"/>
    </row>
    <row r="41" spans="1:5" s="168" customFormat="1" x14ac:dyDescent="0.2">
      <c r="A41" s="184">
        <f t="shared" si="0"/>
        <v>1</v>
      </c>
      <c r="B41" s="185" t="str">
        <f t="shared" si="1"/>
        <v>What are the days and hours of operation of routine service?</v>
      </c>
      <c r="C41" s="62" t="s">
        <v>980</v>
      </c>
      <c r="D41" s="190"/>
      <c r="E41" s="191"/>
    </row>
    <row r="42" spans="1:5" s="168" customFormat="1" x14ac:dyDescent="0.2">
      <c r="A42" s="184">
        <f t="shared" si="0"/>
        <v>1</v>
      </c>
      <c r="B42" s="185" t="str">
        <f t="shared" si="1"/>
        <v xml:space="preserve">If relevant, what are the days and hours of operation of emergency service?  </v>
      </c>
      <c r="C42" s="191" t="s">
        <v>117</v>
      </c>
      <c r="D42" s="190"/>
      <c r="E42" s="191"/>
    </row>
    <row r="43" spans="1:5" s="168" customFormat="1" x14ac:dyDescent="0.2">
      <c r="A43" s="184">
        <f t="shared" si="0"/>
        <v>1</v>
      </c>
      <c r="B43" s="185" t="str">
        <f t="shared" si="1"/>
        <v>External communication</v>
      </c>
      <c r="C43" s="62" t="s">
        <v>345</v>
      </c>
      <c r="D43" s="190"/>
      <c r="E43" s="191"/>
    </row>
    <row r="44" spans="1:5" s="168" customFormat="1" x14ac:dyDescent="0.2">
      <c r="A44" s="184">
        <f t="shared" si="0"/>
        <v>1</v>
      </c>
      <c r="B44" s="185" t="str">
        <f t="shared" si="1"/>
        <v>Is the laboratory equipped with:</v>
      </c>
      <c r="C44" s="62" t="s">
        <v>228</v>
      </c>
      <c r="D44" s="190"/>
      <c r="E44" s="191"/>
    </row>
    <row r="45" spans="1:5" s="168" customFormat="1" x14ac:dyDescent="0.2">
      <c r="A45" s="184">
        <f t="shared" si="0"/>
        <v>1</v>
      </c>
      <c r="B45" s="185" t="str">
        <f t="shared" si="1"/>
        <v>Telephone?</v>
      </c>
      <c r="C45" s="62" t="s">
        <v>229</v>
      </c>
      <c r="D45" s="190"/>
      <c r="E45" s="191"/>
    </row>
    <row r="46" spans="1:5" s="168" customFormat="1" x14ac:dyDescent="0.2">
      <c r="A46" s="184">
        <f t="shared" si="0"/>
        <v>1</v>
      </c>
      <c r="B46" s="185" t="str">
        <f t="shared" si="1"/>
        <v>Fax?</v>
      </c>
      <c r="C46" s="62" t="s">
        <v>230</v>
      </c>
      <c r="D46" s="190"/>
      <c r="E46" s="191"/>
    </row>
    <row r="47" spans="1:5" s="168" customFormat="1" x14ac:dyDescent="0.2">
      <c r="A47" s="184">
        <f t="shared" si="0"/>
        <v>1</v>
      </c>
      <c r="B47" s="185" t="str">
        <f t="shared" si="1"/>
        <v>Computer with Internet access?</v>
      </c>
      <c r="C47" s="62" t="s">
        <v>231</v>
      </c>
      <c r="D47" s="190"/>
      <c r="E47" s="191"/>
    </row>
    <row r="48" spans="1:5" s="168" customFormat="1" x14ac:dyDescent="0.2">
      <c r="A48" s="184">
        <f t="shared" si="0"/>
        <v>1</v>
      </c>
      <c r="B48" s="185" t="str">
        <f t="shared" si="1"/>
        <v>If yes or partial, does laboratory staff have access to the Internet?</v>
      </c>
      <c r="C48" s="62" t="s">
        <v>365</v>
      </c>
      <c r="D48" s="190"/>
      <c r="E48" s="191"/>
    </row>
    <row r="49" spans="1:5" s="168" customFormat="1" ht="30" x14ac:dyDescent="0.2">
      <c r="A49" s="184">
        <f t="shared" si="0"/>
        <v>1</v>
      </c>
      <c r="B49" s="185" t="str">
        <f t="shared" si="1"/>
        <v xml:space="preserve">Is relevant information on costs and turnaround time for test results available to patients? </v>
      </c>
      <c r="C49" s="191" t="s">
        <v>95</v>
      </c>
      <c r="D49" s="190"/>
      <c r="E49" s="191"/>
    </row>
    <row r="50" spans="1:5" s="168" customFormat="1" ht="30" x14ac:dyDescent="0.2">
      <c r="A50" s="184">
        <f t="shared" si="0"/>
        <v>1</v>
      </c>
      <c r="B50" s="185" t="str">
        <f t="shared" si="1"/>
        <v>Is there timely notification to patients when delay is anticipated due to machine breakdown, etc.?</v>
      </c>
      <c r="C50" s="62" t="s">
        <v>983</v>
      </c>
      <c r="D50" s="190"/>
      <c r="E50" s="191"/>
    </row>
    <row r="51" spans="1:5" s="168" customFormat="1" x14ac:dyDescent="0.2">
      <c r="A51" s="184">
        <f t="shared" si="0"/>
        <v>1</v>
      </c>
      <c r="B51" s="185" t="str">
        <f t="shared" si="1"/>
        <v>If applicable, do you organize customer surveys at least once a year?</v>
      </c>
      <c r="C51" s="62" t="s">
        <v>981</v>
      </c>
      <c r="D51" s="190"/>
      <c r="E51" s="191"/>
    </row>
    <row r="52" spans="1:5" s="168" customFormat="1" x14ac:dyDescent="0.2">
      <c r="A52" s="184">
        <f t="shared" si="0"/>
        <v>1</v>
      </c>
      <c r="B52" s="185" t="str">
        <f t="shared" si="1"/>
        <v>Internal communication and structure</v>
      </c>
      <c r="C52" s="62" t="s">
        <v>344</v>
      </c>
      <c r="D52" s="190"/>
      <c r="E52" s="191"/>
    </row>
    <row r="53" spans="1:5" s="168" customFormat="1" ht="30" x14ac:dyDescent="0.2">
      <c r="A53" s="184">
        <f t="shared" si="0"/>
        <v>1</v>
      </c>
      <c r="B53" s="185" t="str">
        <f t="shared" si="1"/>
        <v>Is there an organizational structure defining the lines of authorities and responsibilities for key laboratory staff?</v>
      </c>
      <c r="C53" s="191" t="s">
        <v>1170</v>
      </c>
      <c r="D53" s="190"/>
      <c r="E53" s="191"/>
    </row>
    <row r="54" spans="1:5" s="168" customFormat="1" x14ac:dyDescent="0.2">
      <c r="A54" s="184">
        <f t="shared" si="0"/>
        <v>1</v>
      </c>
      <c r="B54" s="185" t="str">
        <f t="shared" si="1"/>
        <v>Are staff meetings organized at least once a month?</v>
      </c>
      <c r="C54" s="62" t="s">
        <v>1171</v>
      </c>
      <c r="D54" s="190"/>
      <c r="E54" s="191"/>
    </row>
    <row r="55" spans="1:5" s="168" customFormat="1" x14ac:dyDescent="0.2">
      <c r="A55" s="184">
        <f t="shared" si="0"/>
        <v>1</v>
      </c>
      <c r="B55" s="185" t="str">
        <f t="shared" si="1"/>
        <v>If applicable, are team manager meetings organized at least once a month?</v>
      </c>
      <c r="C55" s="62" t="s">
        <v>1173</v>
      </c>
      <c r="D55" s="190"/>
      <c r="E55" s="191"/>
    </row>
    <row r="56" spans="1:5" s="168" customFormat="1" x14ac:dyDescent="0.2">
      <c r="A56" s="184">
        <f t="shared" si="0"/>
        <v>1</v>
      </c>
      <c r="B56" s="185" t="str">
        <f t="shared" si="1"/>
        <v>Are meetings organized to solve a particular problem when it occurs?</v>
      </c>
      <c r="C56" s="62" t="s">
        <v>1172</v>
      </c>
      <c r="D56" s="190"/>
      <c r="E56" s="191"/>
    </row>
    <row r="57" spans="1:5" s="168" customFormat="1" x14ac:dyDescent="0.2">
      <c r="A57" s="184">
        <f t="shared" si="0"/>
        <v>1</v>
      </c>
      <c r="B57" s="185" t="str">
        <f t="shared" si="1"/>
        <v>Are written reports or minutes of these meetings produced?</v>
      </c>
      <c r="C57" s="62" t="s">
        <v>982</v>
      </c>
      <c r="D57" s="190"/>
      <c r="E57" s="191"/>
    </row>
    <row r="58" spans="1:5" s="168" customFormat="1" ht="30" x14ac:dyDescent="0.2">
      <c r="A58" s="184">
        <f t="shared" si="0"/>
        <v>1</v>
      </c>
      <c r="B58" s="185" t="str">
        <f t="shared" si="1"/>
        <v>Please describe the means by which information is internally communicated (notice board, e-mail, etc.).</v>
      </c>
      <c r="C58" s="191" t="s">
        <v>1174</v>
      </c>
      <c r="D58" s="190"/>
      <c r="E58" s="191"/>
    </row>
    <row r="59" spans="1:5" s="168" customFormat="1" ht="30" x14ac:dyDescent="0.2">
      <c r="A59" s="184">
        <f t="shared" si="0"/>
        <v>1</v>
      </c>
      <c r="B59" s="185" t="str">
        <f t="shared" si="1"/>
        <v>Do laboratory staff participate in annual laboratory meetings specifically focused on sharing of knowledge and experiences and the opportunity to make improvements?</v>
      </c>
      <c r="C59" s="191" t="s">
        <v>118</v>
      </c>
      <c r="D59" s="190"/>
      <c r="E59" s="191"/>
    </row>
    <row r="60" spans="1:5" s="168" customFormat="1" ht="30" x14ac:dyDescent="0.2">
      <c r="A60" s="184">
        <f t="shared" si="0"/>
        <v>1</v>
      </c>
      <c r="B60" s="185" t="str">
        <f t="shared" si="1"/>
        <v>Do laboratory representatives participate in hospital/institution board meetings as relevant?</v>
      </c>
      <c r="C60" s="191" t="s">
        <v>104</v>
      </c>
      <c r="D60" s="190"/>
      <c r="E60" s="191"/>
    </row>
    <row r="61" spans="1:5" s="168" customFormat="1" x14ac:dyDescent="0.2">
      <c r="A61" s="184">
        <f t="shared" si="0"/>
        <v>1</v>
      </c>
      <c r="B61" s="185" t="str">
        <f t="shared" si="1"/>
        <v>Budget</v>
      </c>
      <c r="C61" s="62" t="s">
        <v>708</v>
      </c>
      <c r="D61" s="190"/>
      <c r="E61" s="191"/>
    </row>
    <row r="62" spans="1:5" s="168" customFormat="1" x14ac:dyDescent="0.2">
      <c r="A62" s="184">
        <f t="shared" si="0"/>
        <v>1</v>
      </c>
      <c r="B62" s="185" t="str">
        <f t="shared" si="1"/>
        <v>Is the budget for staff salaries adequate for the need?</v>
      </c>
      <c r="C62" s="62" t="s">
        <v>1100</v>
      </c>
      <c r="D62" s="165"/>
      <c r="E62" s="191"/>
    </row>
    <row r="63" spans="1:5" s="168" customFormat="1" ht="30" x14ac:dyDescent="0.2">
      <c r="A63" s="184">
        <f t="shared" si="0"/>
        <v>1</v>
      </c>
      <c r="B63" s="185" t="str">
        <f t="shared" si="1"/>
        <v>Please indicate the source of funds (proper funds, relevant ministry, NGO, specific networks, etc.)</v>
      </c>
      <c r="C63" s="62" t="s">
        <v>1038</v>
      </c>
      <c r="D63" s="190"/>
      <c r="E63" s="191"/>
    </row>
    <row r="64" spans="1:5" s="168" customFormat="1" x14ac:dyDescent="0.2">
      <c r="A64" s="184">
        <f t="shared" si="0"/>
        <v>1</v>
      </c>
      <c r="B64" s="185" t="str">
        <f t="shared" si="1"/>
        <v>Is there an adequate budget assigned for staff education?</v>
      </c>
      <c r="C64" s="191" t="s">
        <v>105</v>
      </c>
      <c r="D64" s="190"/>
      <c r="E64" s="191"/>
    </row>
    <row r="65" spans="1:5" s="168" customFormat="1" ht="30" x14ac:dyDescent="0.2">
      <c r="A65" s="184">
        <f t="shared" si="0"/>
        <v>1</v>
      </c>
      <c r="B65" s="185" t="str">
        <f t="shared" si="1"/>
        <v>Please indicate the source of funds (proper funds, relevant ministry, NGO, specific networks, etc.)</v>
      </c>
      <c r="C65" s="62" t="s">
        <v>1038</v>
      </c>
      <c r="D65" s="190"/>
      <c r="E65" s="191"/>
    </row>
    <row r="66" spans="1:5" s="168" customFormat="1" x14ac:dyDescent="0.2">
      <c r="A66" s="184">
        <f t="shared" si="0"/>
        <v>1</v>
      </c>
      <c r="B66" s="185" t="str">
        <f t="shared" si="1"/>
        <v>Is there an adequate budget assigned for consumable and reagent purchase?</v>
      </c>
      <c r="C66" s="191" t="s">
        <v>1175</v>
      </c>
      <c r="D66" s="190"/>
      <c r="E66" s="191"/>
    </row>
    <row r="67" spans="1:5" s="168" customFormat="1" ht="30" x14ac:dyDescent="0.2">
      <c r="A67" s="184">
        <f t="shared" si="0"/>
        <v>1</v>
      </c>
      <c r="B67" s="185" t="str">
        <f t="shared" si="1"/>
        <v>Please indicate the source of funds (proper funds, relevant ministry, NGO, specific networks, etc.)</v>
      </c>
      <c r="C67" s="62" t="s">
        <v>1038</v>
      </c>
      <c r="D67" s="190"/>
      <c r="E67" s="191"/>
    </row>
    <row r="68" spans="1:5" s="168" customFormat="1" x14ac:dyDescent="0.2">
      <c r="A68" s="184">
        <f t="shared" si="0"/>
        <v>1</v>
      </c>
      <c r="B68" s="185" t="str">
        <f t="shared" si="1"/>
        <v>Is there an adequate budget assigned for equipment purchase/maintenance?</v>
      </c>
      <c r="C68" s="191" t="s">
        <v>106</v>
      </c>
      <c r="D68" s="190"/>
      <c r="E68" s="191"/>
    </row>
    <row r="69" spans="1:5" s="168" customFormat="1" ht="30" x14ac:dyDescent="0.2">
      <c r="A69" s="184">
        <f t="shared" si="0"/>
        <v>1</v>
      </c>
      <c r="B69" s="185" t="str">
        <f t="shared" si="1"/>
        <v>Please indicate the source of funds (proper funds, relevant ministry, NGO, specific networks, etc.)</v>
      </c>
      <c r="C69" s="62" t="s">
        <v>1038</v>
      </c>
      <c r="D69" s="190"/>
      <c r="E69" s="191"/>
    </row>
    <row r="70" spans="1:5" s="168" customFormat="1" ht="30" x14ac:dyDescent="0.2">
      <c r="A70" s="184">
        <f t="shared" si="0"/>
        <v>1</v>
      </c>
      <c r="B70" s="185" t="str">
        <f t="shared" si="1"/>
        <v>Is there an adequate budget assigned for surveillance and/or overall public health activities?</v>
      </c>
      <c r="C70" s="191" t="s">
        <v>107</v>
      </c>
      <c r="D70" s="190"/>
      <c r="E70" s="191"/>
    </row>
    <row r="71" spans="1:5" s="168" customFormat="1" ht="30" x14ac:dyDescent="0.2">
      <c r="A71" s="184">
        <f t="shared" si="0"/>
        <v>1</v>
      </c>
      <c r="B71" s="185" t="str">
        <f t="shared" si="1"/>
        <v>Please indicate the source of funds (proper funds, relevant ministry, NGO, specific networks, etc.)</v>
      </c>
      <c r="C71" s="62" t="s">
        <v>1038</v>
      </c>
      <c r="D71" s="190"/>
      <c r="E71" s="191"/>
    </row>
    <row r="72" spans="1:5" s="168" customFormat="1" x14ac:dyDescent="0.2">
      <c r="A72" s="184">
        <f t="shared" si="0"/>
        <v>1</v>
      </c>
      <c r="B72" s="185" t="str">
        <f t="shared" si="1"/>
        <v>Licensing/Supervision/Accreditation</v>
      </c>
      <c r="C72" s="62" t="s">
        <v>346</v>
      </c>
      <c r="D72" s="190"/>
      <c r="E72" s="191"/>
    </row>
    <row r="73" spans="1:5" s="168" customFormat="1" ht="30" x14ac:dyDescent="0.2">
      <c r="A73" s="184">
        <f t="shared" si="0"/>
        <v>1</v>
      </c>
      <c r="B73" s="185" t="str">
        <f t="shared" ref="B73:B135" si="2">IF(A73=3,E73,IF(A73=2,D73,C73))</f>
        <v>Has the laboratory been licensed (i.e. authorized to operate) by the authorities? If licensing is not required, please indicate “Non applicable”.</v>
      </c>
      <c r="C73" s="191" t="s">
        <v>0</v>
      </c>
      <c r="D73" s="190"/>
      <c r="E73" s="191"/>
    </row>
    <row r="74" spans="1:5" s="168" customFormat="1" x14ac:dyDescent="0.2">
      <c r="A74" s="184">
        <f t="shared" si="0"/>
        <v>1</v>
      </c>
      <c r="B74" s="185" t="str">
        <f t="shared" si="2"/>
        <v>Does the laboratory have an internal audit programme?</v>
      </c>
      <c r="C74" s="191" t="s">
        <v>1</v>
      </c>
      <c r="D74" s="190"/>
      <c r="E74" s="191"/>
    </row>
    <row r="75" spans="1:5" s="168" customFormat="1" x14ac:dyDescent="0.2">
      <c r="A75" s="184">
        <f t="shared" si="0"/>
        <v>1</v>
      </c>
      <c r="B75" s="185" t="str">
        <f t="shared" si="2"/>
        <v xml:space="preserve">If yes or partial, please describe  </v>
      </c>
      <c r="C75" s="62" t="s">
        <v>367</v>
      </c>
      <c r="D75" s="190"/>
      <c r="E75" s="191"/>
    </row>
    <row r="76" spans="1:5" s="168" customFormat="1" ht="30" x14ac:dyDescent="0.2">
      <c r="A76" s="184">
        <f t="shared" si="0"/>
        <v>1</v>
      </c>
      <c r="B76" s="185" t="str">
        <f t="shared" si="2"/>
        <v>Has the laboratory undergone an audit or assessment by a third party within the last two years?</v>
      </c>
      <c r="C76" s="191" t="s">
        <v>348</v>
      </c>
      <c r="D76" s="190"/>
      <c r="E76" s="191"/>
    </row>
    <row r="77" spans="1:5" s="168" customFormat="1" x14ac:dyDescent="0.2">
      <c r="A77" s="184">
        <f t="shared" si="0"/>
        <v>1</v>
      </c>
      <c r="B77" s="185" t="str">
        <f t="shared" si="2"/>
        <v>If yes or partial, please provide details</v>
      </c>
      <c r="C77" s="191" t="s">
        <v>368</v>
      </c>
      <c r="D77" s="190"/>
      <c r="E77" s="191"/>
    </row>
    <row r="78" spans="1:5" s="168" customFormat="1" x14ac:dyDescent="0.2">
      <c r="A78" s="184">
        <f t="shared" si="0"/>
        <v>1</v>
      </c>
      <c r="B78" s="185" t="str">
        <f t="shared" si="2"/>
        <v>Are copies of any reports on reviews by a third party available to the laboratory?</v>
      </c>
      <c r="C78" s="62" t="s">
        <v>1104</v>
      </c>
      <c r="D78" s="193"/>
      <c r="E78" s="191"/>
    </row>
    <row r="79" spans="1:5" s="168" customFormat="1" x14ac:dyDescent="0.2">
      <c r="A79" s="184">
        <f t="shared" si="0"/>
        <v>1</v>
      </c>
      <c r="B79" s="185" t="str">
        <f t="shared" si="2"/>
        <v>Are recommendations from third party reviews implemented where relevant?</v>
      </c>
      <c r="C79" s="62" t="s">
        <v>1105</v>
      </c>
      <c r="D79" s="193"/>
      <c r="E79" s="191"/>
    </row>
    <row r="80" spans="1:5" s="168" customFormat="1" x14ac:dyDescent="0.2">
      <c r="A80" s="184">
        <f t="shared" si="0"/>
        <v>1</v>
      </c>
      <c r="B80" s="185" t="str">
        <f t="shared" si="2"/>
        <v>Does the laboratory hold any form of certification (ISO 9001, other)?</v>
      </c>
      <c r="C80" s="62" t="s">
        <v>1106</v>
      </c>
      <c r="D80" s="193"/>
      <c r="E80" s="191"/>
    </row>
    <row r="81" spans="1:5" s="168" customFormat="1" x14ac:dyDescent="0.2">
      <c r="A81" s="184">
        <f t="shared" si="0"/>
        <v>1</v>
      </c>
      <c r="B81" s="185" t="str">
        <f t="shared" si="2"/>
        <v>If yes, please detail the relevant standards and the names of the certification bodies.</v>
      </c>
      <c r="C81" s="62" t="s">
        <v>2</v>
      </c>
      <c r="D81" s="193"/>
      <c r="E81" s="191"/>
    </row>
    <row r="82" spans="1:5" s="168" customFormat="1" ht="30" x14ac:dyDescent="0.2">
      <c r="A82" s="184">
        <f t="shared" si="0"/>
        <v>1</v>
      </c>
      <c r="B82" s="185" t="str">
        <f t="shared" si="2"/>
        <v>Does the laboratory hold any form of accreditation (ISO 17025, ISO 15189, WHO polio or measles, etc.)?</v>
      </c>
      <c r="C82" s="62" t="s">
        <v>1107</v>
      </c>
      <c r="D82" s="193"/>
      <c r="E82" s="191"/>
    </row>
    <row r="83" spans="1:5" s="168" customFormat="1" x14ac:dyDescent="0.2">
      <c r="A83" s="184">
        <f t="shared" si="0"/>
        <v>1</v>
      </c>
      <c r="B83" s="185" t="str">
        <f t="shared" si="2"/>
        <v>If yes, please details the relevant standards and the names of the accreditation bodies.</v>
      </c>
      <c r="C83" s="62" t="s">
        <v>1108</v>
      </c>
      <c r="D83" s="193"/>
      <c r="E83" s="191"/>
    </row>
    <row r="84" spans="1:5" s="168" customFormat="1" x14ac:dyDescent="0.2">
      <c r="A84" s="184">
        <f t="shared" si="0"/>
        <v>1</v>
      </c>
      <c r="B84" s="185" t="str">
        <f t="shared" si="2"/>
        <v>Documents</v>
      </c>
      <c r="C84" s="192" t="s">
        <v>964</v>
      </c>
      <c r="D84" s="190"/>
      <c r="E84" s="191"/>
    </row>
    <row r="85" spans="1:5" s="168" customFormat="1" x14ac:dyDescent="0.2">
      <c r="A85" s="184">
        <f t="shared" si="0"/>
        <v>1</v>
      </c>
      <c r="B85" s="185" t="str">
        <f t="shared" si="2"/>
        <v>Document control</v>
      </c>
      <c r="C85" s="62" t="s">
        <v>986</v>
      </c>
      <c r="D85" s="190"/>
      <c r="E85" s="191"/>
    </row>
    <row r="86" spans="1:5" s="189" customFormat="1" ht="12.75" customHeight="1" x14ac:dyDescent="0.2">
      <c r="A86" s="184">
        <f t="shared" si="0"/>
        <v>1</v>
      </c>
      <c r="B86" s="185" t="str">
        <f t="shared" si="2"/>
        <v>Is a system in place to organize the management of laboratory documents and records?</v>
      </c>
      <c r="C86" s="62" t="s">
        <v>260</v>
      </c>
      <c r="D86" s="188"/>
      <c r="E86" s="134"/>
    </row>
    <row r="87" spans="1:5" s="168" customFormat="1" x14ac:dyDescent="0.2">
      <c r="A87" s="184">
        <f t="shared" si="0"/>
        <v>1</v>
      </c>
      <c r="B87" s="185" t="str">
        <f t="shared" si="2"/>
        <v>If yes, are the documents:</v>
      </c>
      <c r="C87" s="62" t="s">
        <v>261</v>
      </c>
      <c r="D87" s="190"/>
      <c r="E87" s="191"/>
    </row>
    <row r="88" spans="1:5" s="168" customFormat="1" x14ac:dyDescent="0.2">
      <c r="A88" s="184">
        <f t="shared" ref="A88:A134" si="3">A$3</f>
        <v>1</v>
      </c>
      <c r="B88" s="185" t="str">
        <f t="shared" si="2"/>
        <v>Listed?</v>
      </c>
      <c r="C88" s="62" t="s">
        <v>275</v>
      </c>
      <c r="D88" s="190"/>
      <c r="E88" s="191"/>
    </row>
    <row r="89" spans="1:5" s="168" customFormat="1" x14ac:dyDescent="0.2">
      <c r="A89" s="184">
        <f t="shared" si="3"/>
        <v>1</v>
      </c>
      <c r="B89" s="185" t="str">
        <f t="shared" si="2"/>
        <v>Numbered?</v>
      </c>
      <c r="C89" s="62" t="s">
        <v>276</v>
      </c>
      <c r="D89" s="190"/>
      <c r="E89" s="191"/>
    </row>
    <row r="90" spans="1:5" s="168" customFormat="1" x14ac:dyDescent="0.2">
      <c r="A90" s="184">
        <f t="shared" si="3"/>
        <v>1</v>
      </c>
      <c r="B90" s="185" t="str">
        <f t="shared" si="2"/>
        <v>Approved and signed by authorized personnel?</v>
      </c>
      <c r="C90" s="191" t="s">
        <v>119</v>
      </c>
      <c r="D90" s="190"/>
      <c r="E90" s="191"/>
    </row>
    <row r="91" spans="1:5" s="168" customFormat="1" x14ac:dyDescent="0.2">
      <c r="A91" s="184">
        <f t="shared" si="3"/>
        <v>1</v>
      </c>
      <c r="B91" s="185" t="str">
        <f t="shared" si="2"/>
        <v>Reviewed periodically?</v>
      </c>
      <c r="C91" s="62" t="s">
        <v>277</v>
      </c>
      <c r="D91" s="190"/>
      <c r="E91" s="191"/>
    </row>
    <row r="92" spans="1:5" s="168" customFormat="1" x14ac:dyDescent="0.2">
      <c r="A92" s="184">
        <f t="shared" si="3"/>
        <v>1</v>
      </c>
      <c r="B92" s="185" t="str">
        <f t="shared" si="2"/>
        <v>Archived according to national or international guidelines?</v>
      </c>
      <c r="C92" s="62" t="s">
        <v>987</v>
      </c>
      <c r="D92" s="190"/>
      <c r="E92" s="191"/>
    </row>
    <row r="93" spans="1:5" s="168" customFormat="1" x14ac:dyDescent="0.2">
      <c r="A93" s="184">
        <f t="shared" si="3"/>
        <v>1</v>
      </c>
      <c r="B93" s="185" t="str">
        <f t="shared" si="2"/>
        <v>Does the laboratory have an archive system?</v>
      </c>
      <c r="C93" s="62" t="s">
        <v>988</v>
      </c>
      <c r="D93" s="190"/>
      <c r="E93" s="191"/>
    </row>
    <row r="94" spans="1:5" s="168" customFormat="1" x14ac:dyDescent="0.2">
      <c r="A94" s="184">
        <f t="shared" si="3"/>
        <v>1</v>
      </c>
      <c r="B94" s="185" t="str">
        <f t="shared" si="2"/>
        <v>Are the archived documents retrievable?</v>
      </c>
      <c r="C94" s="62" t="s">
        <v>989</v>
      </c>
      <c r="D94" s="190"/>
      <c r="E94" s="191"/>
    </row>
    <row r="95" spans="1:5" s="168" customFormat="1" x14ac:dyDescent="0.2">
      <c r="A95" s="184">
        <f t="shared" si="3"/>
        <v>1</v>
      </c>
      <c r="B95" s="185" t="str">
        <f t="shared" si="2"/>
        <v>For how long are the archived documents kept?</v>
      </c>
      <c r="C95" s="62" t="s">
        <v>1012</v>
      </c>
      <c r="D95" s="190"/>
      <c r="E95" s="191"/>
    </row>
    <row r="96" spans="1:5" s="168" customFormat="1" x14ac:dyDescent="0.2">
      <c r="A96" s="184">
        <f t="shared" si="3"/>
        <v>1</v>
      </c>
      <c r="B96" s="185" t="str">
        <f t="shared" si="2"/>
        <v>Quality procedures</v>
      </c>
      <c r="C96" s="62" t="s">
        <v>740</v>
      </c>
      <c r="D96" s="190"/>
      <c r="E96" s="191"/>
    </row>
    <row r="97" spans="1:5" s="168" customFormat="1" ht="30" x14ac:dyDescent="0.2">
      <c r="A97" s="184">
        <f t="shared" ref="A97:A144" si="4">A$3</f>
        <v>1</v>
      </c>
      <c r="B97" s="185" t="str">
        <f t="shared" ref="B97:B112" si="5">IF(A97=3,E97,IF(A97=2,D97,C97))</f>
        <v>Is a quality manual describing the quality system policy and the quality procedures available?</v>
      </c>
      <c r="C97" s="62" t="s">
        <v>191</v>
      </c>
      <c r="D97" s="190"/>
      <c r="E97" s="191"/>
    </row>
    <row r="98" spans="1:5" s="168" customFormat="1" x14ac:dyDescent="0.2">
      <c r="A98" s="184">
        <f t="shared" si="4"/>
        <v>1</v>
      </c>
      <c r="B98" s="185" t="str">
        <f t="shared" si="5"/>
        <v>If yes or partial, does it cover these topics:</v>
      </c>
      <c r="C98" s="62" t="s">
        <v>3</v>
      </c>
      <c r="D98" s="190"/>
      <c r="E98" s="191"/>
    </row>
    <row r="99" spans="1:5" s="168" customFormat="1" x14ac:dyDescent="0.2">
      <c r="A99" s="184">
        <f t="shared" si="4"/>
        <v>1</v>
      </c>
      <c r="B99" s="185" t="str">
        <f t="shared" si="5"/>
        <v>Laboratory organization and management?</v>
      </c>
      <c r="C99" s="62" t="s">
        <v>196</v>
      </c>
      <c r="D99" s="190"/>
      <c r="E99" s="191"/>
    </row>
    <row r="100" spans="1:5" s="168" customFormat="1" x14ac:dyDescent="0.2">
      <c r="A100" s="184">
        <f t="shared" si="4"/>
        <v>1</v>
      </c>
      <c r="B100" s="185" t="str">
        <f t="shared" si="5"/>
        <v>Documentation and records?</v>
      </c>
      <c r="C100" s="62" t="s">
        <v>198</v>
      </c>
      <c r="D100" s="190"/>
      <c r="E100" s="191"/>
    </row>
    <row r="101" spans="1:5" s="168" customFormat="1" x14ac:dyDescent="0.2">
      <c r="A101" s="184">
        <f t="shared" si="4"/>
        <v>1</v>
      </c>
      <c r="B101" s="185" t="str">
        <f t="shared" si="5"/>
        <v>Pre-examination procedures?</v>
      </c>
      <c r="C101" s="62" t="s">
        <v>197</v>
      </c>
      <c r="D101" s="190"/>
      <c r="E101" s="191"/>
    </row>
    <row r="102" spans="1:5" s="168" customFormat="1" x14ac:dyDescent="0.2">
      <c r="A102" s="184">
        <f t="shared" si="4"/>
        <v>1</v>
      </c>
      <c r="B102" s="185" t="str">
        <f t="shared" si="5"/>
        <v>Examination procedures?</v>
      </c>
      <c r="C102" s="62" t="s">
        <v>199</v>
      </c>
      <c r="D102" s="190"/>
      <c r="E102" s="191"/>
    </row>
    <row r="103" spans="1:5" s="168" customFormat="1" x14ac:dyDescent="0.2">
      <c r="A103" s="184">
        <f t="shared" si="4"/>
        <v>1</v>
      </c>
      <c r="B103" s="185" t="str">
        <f t="shared" si="5"/>
        <v>Post-examination procedures and reporting of results?</v>
      </c>
      <c r="C103" s="62" t="s">
        <v>200</v>
      </c>
      <c r="D103" s="190"/>
      <c r="E103" s="191"/>
    </row>
    <row r="104" spans="1:5" s="168" customFormat="1" x14ac:dyDescent="0.2">
      <c r="A104" s="184">
        <f t="shared" si="4"/>
        <v>1</v>
      </c>
      <c r="B104" s="185" t="str">
        <f t="shared" si="5"/>
        <v>Management of nonconformities?</v>
      </c>
      <c r="C104" s="62" t="s">
        <v>1013</v>
      </c>
      <c r="D104" s="190"/>
      <c r="E104" s="191"/>
    </row>
    <row r="105" spans="1:5" s="168" customFormat="1" x14ac:dyDescent="0.2">
      <c r="A105" s="184">
        <f t="shared" si="4"/>
        <v>1</v>
      </c>
      <c r="B105" s="185" t="str">
        <f t="shared" si="5"/>
        <v>Personnel and education requirements?</v>
      </c>
      <c r="C105" s="62" t="s">
        <v>201</v>
      </c>
      <c r="D105" s="190"/>
      <c r="E105" s="191"/>
    </row>
    <row r="106" spans="1:5" s="168" customFormat="1" x14ac:dyDescent="0.2">
      <c r="A106" s="184">
        <f t="shared" si="4"/>
        <v>1</v>
      </c>
      <c r="B106" s="185" t="str">
        <f t="shared" si="5"/>
        <v>Safety and facilities?</v>
      </c>
      <c r="C106" s="62" t="s">
        <v>1019</v>
      </c>
      <c r="D106" s="190"/>
      <c r="E106" s="191"/>
    </row>
    <row r="107" spans="1:5" s="168" customFormat="1" x14ac:dyDescent="0.2">
      <c r="A107" s="184">
        <f t="shared" si="4"/>
        <v>1</v>
      </c>
      <c r="B107" s="185" t="str">
        <f t="shared" si="5"/>
        <v>Equipment?</v>
      </c>
      <c r="C107" s="62" t="s">
        <v>1014</v>
      </c>
      <c r="D107" s="190"/>
      <c r="E107" s="191"/>
    </row>
    <row r="108" spans="1:5" s="168" customFormat="1" x14ac:dyDescent="0.2">
      <c r="A108" s="184">
        <f t="shared" si="4"/>
        <v>1</v>
      </c>
      <c r="B108" s="185" t="str">
        <f t="shared" si="5"/>
        <v>Consumables and reagents?</v>
      </c>
      <c r="C108" s="62" t="s">
        <v>1015</v>
      </c>
      <c r="D108" s="190"/>
      <c r="E108" s="191"/>
    </row>
    <row r="109" spans="1:5" s="168" customFormat="1" x14ac:dyDescent="0.2">
      <c r="A109" s="184">
        <f t="shared" si="4"/>
        <v>1</v>
      </c>
      <c r="B109" s="185" t="str">
        <f t="shared" si="5"/>
        <v>Reference materials?</v>
      </c>
      <c r="C109" s="62" t="s">
        <v>1016</v>
      </c>
      <c r="D109" s="190"/>
      <c r="E109" s="191"/>
    </row>
    <row r="110" spans="1:5" s="168" customFormat="1" x14ac:dyDescent="0.2">
      <c r="A110" s="184">
        <f t="shared" si="4"/>
        <v>1</v>
      </c>
      <c r="B110" s="185" t="str">
        <f t="shared" si="5"/>
        <v>Collaboration with referral laboratories?</v>
      </c>
      <c r="C110" s="62" t="s">
        <v>202</v>
      </c>
      <c r="D110" s="190"/>
      <c r="E110" s="191"/>
    </row>
    <row r="111" spans="1:5" s="168" customFormat="1" x14ac:dyDescent="0.2">
      <c r="A111" s="184">
        <f t="shared" si="4"/>
        <v>1</v>
      </c>
      <c r="B111" s="185" t="str">
        <f t="shared" si="5"/>
        <v>Internal quality control procedures?</v>
      </c>
      <c r="C111" s="62" t="s">
        <v>1017</v>
      </c>
      <c r="D111" s="190"/>
      <c r="E111" s="191"/>
    </row>
    <row r="112" spans="1:5" s="168" customFormat="1" x14ac:dyDescent="0.2">
      <c r="A112" s="184">
        <f t="shared" si="4"/>
        <v>1</v>
      </c>
      <c r="B112" s="185" t="str">
        <f t="shared" si="5"/>
        <v>External quality assessment procedures?</v>
      </c>
      <c r="C112" s="62" t="s">
        <v>1018</v>
      </c>
      <c r="D112" s="190"/>
      <c r="E112" s="191"/>
    </row>
    <row r="113" spans="1:5" s="168" customFormat="1" ht="30" x14ac:dyDescent="0.2">
      <c r="A113" s="184">
        <f t="shared" si="3"/>
        <v>1</v>
      </c>
      <c r="B113" s="185" t="str">
        <f t="shared" si="2"/>
        <v>Are all procedures related to relationship with other relevant institutes and organizations documented?</v>
      </c>
      <c r="C113" s="62" t="s">
        <v>743</v>
      </c>
      <c r="D113" s="193"/>
      <c r="E113" s="191"/>
    </row>
    <row r="114" spans="1:5" s="168" customFormat="1" x14ac:dyDescent="0.2">
      <c r="A114" s="184">
        <f t="shared" si="3"/>
        <v>1</v>
      </c>
      <c r="B114" s="185" t="str">
        <f t="shared" si="2"/>
        <v>Are procedures readily available to staff, as relevant?</v>
      </c>
      <c r="C114" s="62" t="s">
        <v>742</v>
      </c>
      <c r="D114" s="193"/>
      <c r="E114" s="191"/>
    </row>
    <row r="115" spans="1:5" s="168" customFormat="1" x14ac:dyDescent="0.2">
      <c r="A115" s="184">
        <f t="shared" si="3"/>
        <v>1</v>
      </c>
      <c r="B115" s="185" t="str">
        <f t="shared" si="2"/>
        <v>Are changes in procedures tracked?</v>
      </c>
      <c r="C115" s="191" t="s">
        <v>741</v>
      </c>
      <c r="D115" s="190"/>
      <c r="E115" s="191"/>
    </row>
    <row r="116" spans="1:5" s="168" customFormat="1" ht="30" x14ac:dyDescent="0.2">
      <c r="A116" s="184">
        <f t="shared" si="3"/>
        <v>1</v>
      </c>
      <c r="B116" s="185" t="str">
        <f>IF(A116=3,E116,IF(A116=2,D116,C116))</f>
        <v>Are laboratory procedures reviewed at least annually and any necessary amendments incorporated?</v>
      </c>
      <c r="C116" s="62" t="s">
        <v>110</v>
      </c>
      <c r="D116" s="165"/>
      <c r="E116" s="191"/>
    </row>
    <row r="117" spans="1:5" s="168" customFormat="1" x14ac:dyDescent="0.2">
      <c r="A117" s="184">
        <f t="shared" si="3"/>
        <v>1</v>
      </c>
      <c r="B117" s="185" t="str">
        <f t="shared" si="2"/>
        <v>Are confidentiality protected and access limited, as appropriate?</v>
      </c>
      <c r="C117" s="191" t="s">
        <v>744</v>
      </c>
      <c r="D117" s="190"/>
      <c r="E117" s="191"/>
    </row>
    <row r="118" spans="1:5" s="168" customFormat="1" ht="30" x14ac:dyDescent="0.2">
      <c r="A118" s="184">
        <f t="shared" si="3"/>
        <v>1</v>
      </c>
      <c r="B118" s="185" t="str">
        <f t="shared" si="2"/>
        <v>Are current versions of published standards and other similar documents in use in the laboratory available (e.g. norms, guidelines, instrument manuals, test kit inserts etc.)?</v>
      </c>
      <c r="C118" s="191" t="s">
        <v>1138</v>
      </c>
      <c r="D118" s="190"/>
      <c r="E118" s="191"/>
    </row>
    <row r="119" spans="1:5" s="168" customFormat="1" x14ac:dyDescent="0.2">
      <c r="A119" s="184">
        <f t="shared" si="3"/>
        <v>1</v>
      </c>
      <c r="B119" s="185" t="str">
        <f t="shared" si="2"/>
        <v>Does the laboratory have procedures that were developed in-house?</v>
      </c>
      <c r="C119" s="191" t="s">
        <v>1101</v>
      </c>
      <c r="D119" s="190"/>
      <c r="E119" s="191"/>
    </row>
    <row r="120" spans="1:5" s="168" customFormat="1" x14ac:dyDescent="0.2">
      <c r="A120" s="184">
        <f t="shared" si="3"/>
        <v>1</v>
      </c>
      <c r="B120" s="185" t="str">
        <f t="shared" si="2"/>
        <v>If so, are they clearly documented according to a defined format?</v>
      </c>
      <c r="C120" s="191" t="s">
        <v>108</v>
      </c>
      <c r="D120" s="190"/>
      <c r="E120" s="191"/>
    </row>
    <row r="121" spans="1:5" s="168" customFormat="1" x14ac:dyDescent="0.2">
      <c r="A121" s="184">
        <f t="shared" si="3"/>
        <v>1</v>
      </c>
      <c r="B121" s="185" t="str">
        <f t="shared" si="2"/>
        <v>Is there a procedure for the storage of primary specimens once analysed?</v>
      </c>
      <c r="C121" s="62" t="s">
        <v>4</v>
      </c>
      <c r="D121" s="190"/>
      <c r="E121" s="191"/>
    </row>
    <row r="122" spans="1:5" s="168" customFormat="1" ht="30" x14ac:dyDescent="0.2">
      <c r="A122" s="184">
        <f t="shared" si="3"/>
        <v>1</v>
      </c>
      <c r="B122" s="185" t="str">
        <f t="shared" si="2"/>
        <v>Are there procedures for the validation and verification of methods and equipment as relevant?</v>
      </c>
      <c r="C122" s="191" t="s">
        <v>109</v>
      </c>
      <c r="D122" s="190"/>
      <c r="E122" s="191"/>
    </row>
    <row r="123" spans="1:5" s="168" customFormat="1" x14ac:dyDescent="0.2">
      <c r="A123" s="184">
        <f t="shared" si="3"/>
        <v>1</v>
      </c>
      <c r="B123" s="185" t="str">
        <f t="shared" si="2"/>
        <v>Are procedures in place to record incidents or complaints?</v>
      </c>
      <c r="C123" s="62" t="s">
        <v>192</v>
      </c>
      <c r="D123" s="190"/>
      <c r="E123" s="191"/>
    </row>
    <row r="124" spans="1:5" s="168" customFormat="1" x14ac:dyDescent="0.2">
      <c r="A124" s="184">
        <f t="shared" si="3"/>
        <v>1</v>
      </c>
      <c r="B124" s="185" t="str">
        <f t="shared" si="2"/>
        <v>If yes or partial, are corrective actions implemented and recorded?</v>
      </c>
      <c r="C124" s="62" t="s">
        <v>370</v>
      </c>
      <c r="D124" s="190"/>
      <c r="E124" s="191"/>
    </row>
    <row r="125" spans="1:5" s="168" customFormat="1" x14ac:dyDescent="0.2">
      <c r="A125" s="184">
        <f t="shared" si="3"/>
        <v>1</v>
      </c>
      <c r="B125" s="185" t="str">
        <f t="shared" si="2"/>
        <v xml:space="preserve">Biosafety  </v>
      </c>
      <c r="C125" s="62" t="s">
        <v>734</v>
      </c>
      <c r="D125" s="190"/>
      <c r="E125" s="191"/>
    </row>
    <row r="126" spans="1:5" s="168" customFormat="1" x14ac:dyDescent="0.2">
      <c r="A126" s="184">
        <f t="shared" si="3"/>
        <v>1</v>
      </c>
      <c r="B126" s="185" t="str">
        <f t="shared" si="2"/>
        <v>Are written biosafety procedures available?</v>
      </c>
      <c r="C126" s="62" t="s">
        <v>185</v>
      </c>
      <c r="D126" s="190"/>
      <c r="E126" s="191"/>
    </row>
    <row r="127" spans="1:5" s="168" customFormat="1" ht="30" x14ac:dyDescent="0.2">
      <c r="A127" s="184">
        <f t="shared" si="3"/>
        <v>1</v>
      </c>
      <c r="B127" s="185" t="str">
        <f t="shared" si="2"/>
        <v>If yes or partial, please provide the name and reference of these procedures/guidelines:</v>
      </c>
      <c r="C127" s="62" t="s">
        <v>371</v>
      </c>
      <c r="D127" s="190"/>
      <c r="E127" s="191"/>
    </row>
    <row r="128" spans="1:5" s="168" customFormat="1" x14ac:dyDescent="0.2">
      <c r="A128" s="184">
        <f t="shared" si="3"/>
        <v>1</v>
      </c>
      <c r="B128" s="185" t="str">
        <f t="shared" si="2"/>
        <v>If yes or partial, are the following subjects addressed:</v>
      </c>
      <c r="C128" s="62" t="s">
        <v>1139</v>
      </c>
      <c r="D128" s="190"/>
      <c r="E128" s="191"/>
    </row>
    <row r="129" spans="1:5" s="168" customFormat="1" x14ac:dyDescent="0.2">
      <c r="A129" s="184">
        <f t="shared" si="3"/>
        <v>1</v>
      </c>
      <c r="B129" s="185" t="str">
        <f t="shared" si="2"/>
        <v>Personal protective equipment?</v>
      </c>
      <c r="C129" s="62" t="s">
        <v>206</v>
      </c>
      <c r="D129" s="190"/>
      <c r="E129" s="191"/>
    </row>
    <row r="130" spans="1:5" s="168" customFormat="1" x14ac:dyDescent="0.2">
      <c r="A130" s="184">
        <f t="shared" si="3"/>
        <v>1</v>
      </c>
      <c r="B130" s="185" t="str">
        <f t="shared" si="2"/>
        <v>Disinfection and sterilization?</v>
      </c>
      <c r="C130" s="62" t="s">
        <v>207</v>
      </c>
      <c r="D130" s="190"/>
      <c r="E130" s="191"/>
    </row>
    <row r="131" spans="1:5" s="168" customFormat="1" x14ac:dyDescent="0.2">
      <c r="A131" s="184">
        <f t="shared" si="3"/>
        <v>1</v>
      </c>
      <c r="B131" s="185" t="str">
        <f t="shared" si="2"/>
        <v>Waste disposal?</v>
      </c>
      <c r="C131" s="62" t="s">
        <v>208</v>
      </c>
      <c r="D131" s="190"/>
      <c r="E131" s="191"/>
    </row>
    <row r="132" spans="1:5" s="168" customFormat="1" x14ac:dyDescent="0.2">
      <c r="A132" s="184">
        <f t="shared" si="3"/>
        <v>1</v>
      </c>
      <c r="B132" s="185" t="str">
        <f t="shared" si="2"/>
        <v>Access restrictions?</v>
      </c>
      <c r="C132" s="62" t="s">
        <v>209</v>
      </c>
      <c r="D132" s="190"/>
      <c r="E132" s="191"/>
    </row>
    <row r="133" spans="1:5" s="168" customFormat="1" x14ac:dyDescent="0.2">
      <c r="A133" s="184">
        <f t="shared" si="3"/>
        <v>1</v>
      </c>
      <c r="B133" s="185" t="str">
        <f t="shared" si="2"/>
        <v>Biosafety equipments?</v>
      </c>
      <c r="C133" s="62" t="s">
        <v>210</v>
      </c>
      <c r="D133" s="190"/>
      <c r="E133" s="191"/>
    </row>
    <row r="134" spans="1:5" s="168" customFormat="1" x14ac:dyDescent="0.2">
      <c r="A134" s="184">
        <f t="shared" si="3"/>
        <v>1</v>
      </c>
      <c r="B134" s="185" t="str">
        <f t="shared" si="2"/>
        <v>Emergency protocols (e.g. in case of contamination)?</v>
      </c>
      <c r="C134" s="62" t="s">
        <v>372</v>
      </c>
      <c r="D134" s="190"/>
      <c r="E134" s="191"/>
    </row>
    <row r="135" spans="1:5" s="168" customFormat="1" ht="30" x14ac:dyDescent="0.2">
      <c r="A135" s="184">
        <f t="shared" si="4"/>
        <v>1</v>
      </c>
      <c r="B135" s="185" t="str">
        <f t="shared" si="2"/>
        <v>Are Material Safety Data Sheets available for review in the immediate laboratory area?</v>
      </c>
      <c r="C135" s="62" t="s">
        <v>189</v>
      </c>
      <c r="D135" s="190"/>
      <c r="E135" s="191"/>
    </row>
    <row r="136" spans="1:5" s="168" customFormat="1" x14ac:dyDescent="0.2">
      <c r="A136" s="184">
        <f t="shared" si="4"/>
        <v>1</v>
      </c>
      <c r="B136" s="185" t="str">
        <f t="shared" ref="B136:B197" si="6">IF(A136=3,E136,IF(A136=2,D136,C136))</f>
        <v>Specimen collection, handling and transport</v>
      </c>
      <c r="C136" s="192" t="s">
        <v>384</v>
      </c>
      <c r="D136" s="190"/>
      <c r="E136" s="191"/>
    </row>
    <row r="137" spans="1:5" s="168" customFormat="1" x14ac:dyDescent="0.2">
      <c r="A137" s="184">
        <f t="shared" si="4"/>
        <v>1</v>
      </c>
      <c r="B137" s="185" t="str">
        <f t="shared" si="6"/>
        <v>Specimen collection</v>
      </c>
      <c r="C137" s="62" t="s">
        <v>1050</v>
      </c>
      <c r="D137" s="190"/>
      <c r="E137" s="191"/>
    </row>
    <row r="138" spans="1:5" s="168" customFormat="1" ht="30" x14ac:dyDescent="0.2">
      <c r="A138" s="184">
        <f t="shared" si="4"/>
        <v>1</v>
      </c>
      <c r="B138" s="185" t="str">
        <f t="shared" si="6"/>
        <v>Are written instructions available for patient preparation prior to collection (e.g. glucose tolerance test)?</v>
      </c>
      <c r="C138" s="191" t="s">
        <v>1111</v>
      </c>
      <c r="D138" s="190"/>
      <c r="E138" s="191"/>
    </row>
    <row r="139" spans="1:5" s="168" customFormat="1" x14ac:dyDescent="0.2">
      <c r="A139" s="184">
        <f t="shared" si="4"/>
        <v>1</v>
      </c>
      <c r="B139" s="185" t="str">
        <f t="shared" si="6"/>
        <v>Are collection procedures documented and available to relevant personnel?</v>
      </c>
      <c r="C139" s="191" t="s">
        <v>111</v>
      </c>
      <c r="D139" s="190"/>
      <c r="E139" s="191"/>
    </row>
    <row r="140" spans="1:5" s="168" customFormat="1" x14ac:dyDescent="0.2">
      <c r="A140" s="184">
        <f t="shared" si="4"/>
        <v>1</v>
      </c>
      <c r="B140" s="185" t="str">
        <f t="shared" si="6"/>
        <v>Do these include minimum patient identification details?</v>
      </c>
      <c r="C140" s="191" t="s">
        <v>1102</v>
      </c>
      <c r="D140" s="190"/>
      <c r="E140" s="191"/>
    </row>
    <row r="141" spans="1:5" s="168" customFormat="1" x14ac:dyDescent="0.2">
      <c r="A141" s="184">
        <f t="shared" si="4"/>
        <v>1</v>
      </c>
      <c r="B141" s="185" t="str">
        <f t="shared" si="6"/>
        <v>Is a standard specimen request form available for those requesting tests?</v>
      </c>
      <c r="C141" s="191" t="s">
        <v>374</v>
      </c>
      <c r="D141" s="190"/>
      <c r="E141" s="191"/>
    </row>
    <row r="142" spans="1:5" s="168" customFormat="1" x14ac:dyDescent="0.2">
      <c r="A142" s="184">
        <f t="shared" si="4"/>
        <v>1</v>
      </c>
      <c r="B142" s="185" t="str">
        <f t="shared" si="6"/>
        <v>If yes or partial, does it include:</v>
      </c>
      <c r="C142" s="62" t="s">
        <v>375</v>
      </c>
      <c r="D142" s="190"/>
      <c r="E142" s="191"/>
    </row>
    <row r="143" spans="1:5" s="168" customFormat="1" x14ac:dyDescent="0.2">
      <c r="A143" s="184">
        <f t="shared" si="4"/>
        <v>1</v>
      </c>
      <c r="B143" s="185" t="str">
        <f t="shared" si="6"/>
        <v>Name of the patient?</v>
      </c>
      <c r="C143" s="62" t="s">
        <v>330</v>
      </c>
      <c r="D143" s="190"/>
      <c r="E143" s="191"/>
    </row>
    <row r="144" spans="1:5" s="168" customFormat="1" x14ac:dyDescent="0.2">
      <c r="A144" s="184">
        <f t="shared" si="4"/>
        <v>1</v>
      </c>
      <c r="B144" s="185" t="str">
        <f t="shared" si="6"/>
        <v>Gender?</v>
      </c>
      <c r="C144" s="62" t="s">
        <v>331</v>
      </c>
      <c r="D144" s="190"/>
      <c r="E144" s="191"/>
    </row>
    <row r="145" spans="1:5" s="168" customFormat="1" x14ac:dyDescent="0.2">
      <c r="A145" s="184">
        <f t="shared" ref="A145:A208" si="7">A$3</f>
        <v>1</v>
      </c>
      <c r="B145" s="185" t="str">
        <f t="shared" si="6"/>
        <v>Date of birth?</v>
      </c>
      <c r="C145" s="62" t="s">
        <v>332</v>
      </c>
      <c r="D145" s="190"/>
      <c r="E145" s="191"/>
    </row>
    <row r="146" spans="1:5" s="168" customFormat="1" x14ac:dyDescent="0.2">
      <c r="A146" s="184">
        <f t="shared" si="7"/>
        <v>1</v>
      </c>
      <c r="B146" s="185" t="str">
        <f t="shared" si="6"/>
        <v>Patient identification number (if applicable)?</v>
      </c>
      <c r="C146" s="62" t="s">
        <v>975</v>
      </c>
      <c r="D146" s="190"/>
      <c r="E146" s="191"/>
    </row>
    <row r="147" spans="1:5" s="168" customFormat="1" x14ac:dyDescent="0.2">
      <c r="A147" s="184">
        <f t="shared" si="7"/>
        <v>1</v>
      </c>
      <c r="B147" s="185" t="str">
        <f t="shared" si="6"/>
        <v>Identification of the prescriber?</v>
      </c>
      <c r="C147" s="62" t="s">
        <v>1052</v>
      </c>
      <c r="D147" s="190"/>
      <c r="E147" s="191"/>
    </row>
    <row r="148" spans="1:5" s="168" customFormat="1" x14ac:dyDescent="0.2">
      <c r="A148" s="184">
        <f t="shared" si="7"/>
        <v>1</v>
      </c>
      <c r="B148" s="185" t="str">
        <f t="shared" si="6"/>
        <v>Date of collection?</v>
      </c>
      <c r="C148" s="62" t="s">
        <v>335</v>
      </c>
      <c r="D148" s="190"/>
      <c r="E148" s="191"/>
    </row>
    <row r="149" spans="1:5" s="168" customFormat="1" x14ac:dyDescent="0.2">
      <c r="A149" s="184">
        <f t="shared" si="7"/>
        <v>1</v>
      </c>
      <c r="B149" s="185" t="str">
        <f t="shared" si="6"/>
        <v>Time of collection?</v>
      </c>
      <c r="C149" s="62" t="s">
        <v>336</v>
      </c>
      <c r="D149" s="190"/>
      <c r="E149" s="191"/>
    </row>
    <row r="150" spans="1:5" s="168" customFormat="1" x14ac:dyDescent="0.2">
      <c r="A150" s="184">
        <f t="shared" si="7"/>
        <v>1</v>
      </c>
      <c r="B150" s="185" t="str">
        <f t="shared" si="6"/>
        <v>Type of specimen?</v>
      </c>
      <c r="C150" s="62" t="s">
        <v>711</v>
      </c>
      <c r="D150" s="190"/>
      <c r="E150" s="191"/>
    </row>
    <row r="151" spans="1:5" s="168" customFormat="1" x14ac:dyDescent="0.2">
      <c r="A151" s="184">
        <f t="shared" si="7"/>
        <v>1</v>
      </c>
      <c r="B151" s="185" t="str">
        <f t="shared" si="6"/>
        <v>Specimen identification number (if applicable)?</v>
      </c>
      <c r="C151" s="62" t="s">
        <v>1055</v>
      </c>
      <c r="D151" s="190"/>
      <c r="E151" s="191"/>
    </row>
    <row r="152" spans="1:5" s="168" customFormat="1" x14ac:dyDescent="0.2">
      <c r="A152" s="184">
        <f t="shared" si="7"/>
        <v>1</v>
      </c>
      <c r="B152" s="185" t="str">
        <f t="shared" si="6"/>
        <v>Examinations requested?</v>
      </c>
      <c r="C152" s="62" t="s">
        <v>333</v>
      </c>
      <c r="D152" s="190"/>
      <c r="E152" s="191"/>
    </row>
    <row r="153" spans="1:5" s="168" customFormat="1" x14ac:dyDescent="0.2">
      <c r="A153" s="184">
        <f t="shared" si="7"/>
        <v>1</v>
      </c>
      <c r="B153" s="185" t="str">
        <f t="shared" si="6"/>
        <v>Clinical information?</v>
      </c>
      <c r="C153" s="62" t="s">
        <v>334</v>
      </c>
      <c r="D153" s="190"/>
      <c r="E153" s="191"/>
    </row>
    <row r="154" spans="1:5" s="168" customFormat="1" x14ac:dyDescent="0.2">
      <c r="A154" s="184">
        <f t="shared" si="7"/>
        <v>1</v>
      </c>
      <c r="B154" s="185" t="str">
        <f t="shared" si="6"/>
        <v>Are specimens recorded in a book, worksheet, computer or other comparable system?</v>
      </c>
      <c r="C154" s="62" t="s">
        <v>264</v>
      </c>
      <c r="D154" s="190"/>
      <c r="E154" s="191"/>
    </row>
    <row r="155" spans="1:5" s="168" customFormat="1" x14ac:dyDescent="0.2">
      <c r="A155" s="184">
        <f t="shared" si="7"/>
        <v>1</v>
      </c>
      <c r="B155" s="185" t="str">
        <f t="shared" si="6"/>
        <v>If yes or partial, is there:</v>
      </c>
      <c r="C155" s="62" t="s">
        <v>376</v>
      </c>
      <c r="D155" s="190"/>
      <c r="E155" s="191"/>
    </row>
    <row r="156" spans="1:5" s="168" customFormat="1" x14ac:dyDescent="0.2">
      <c r="A156" s="184">
        <f t="shared" si="7"/>
        <v>1</v>
      </c>
      <c r="B156" s="185" t="str">
        <f t="shared" si="6"/>
        <v>A unique identification number?</v>
      </c>
      <c r="C156" s="62" t="s">
        <v>5</v>
      </c>
      <c r="D156" s="190"/>
      <c r="E156" s="191"/>
    </row>
    <row r="157" spans="1:5" s="168" customFormat="1" x14ac:dyDescent="0.2">
      <c r="A157" s="184">
        <f t="shared" si="7"/>
        <v>1</v>
      </c>
      <c r="B157" s="185" t="str">
        <f t="shared" si="6"/>
        <v>The date of receipt?</v>
      </c>
      <c r="C157" s="62" t="s">
        <v>337</v>
      </c>
      <c r="D157" s="190"/>
      <c r="E157" s="191"/>
    </row>
    <row r="158" spans="1:5" s="168" customFormat="1" x14ac:dyDescent="0.2">
      <c r="A158" s="184">
        <f t="shared" si="7"/>
        <v>1</v>
      </c>
      <c r="B158" s="185" t="str">
        <f t="shared" si="6"/>
        <v>The time of receipt?</v>
      </c>
      <c r="C158" s="62" t="s">
        <v>1051</v>
      </c>
      <c r="D158" s="190"/>
      <c r="E158" s="191"/>
    </row>
    <row r="159" spans="1:5" s="168" customFormat="1" ht="30" x14ac:dyDescent="0.2">
      <c r="A159" s="184">
        <f t="shared" si="7"/>
        <v>1</v>
      </c>
      <c r="B159" s="185" t="str">
        <f t="shared" si="6"/>
        <v>Are specimen portions traceable to the original primary sample (identification number, etc.)?</v>
      </c>
      <c r="C159" s="62" t="s">
        <v>377</v>
      </c>
      <c r="D159" s="190"/>
      <c r="E159" s="191"/>
    </row>
    <row r="160" spans="1:5" s="168" customFormat="1" x14ac:dyDescent="0.2">
      <c r="A160" s="184">
        <f t="shared" si="7"/>
        <v>1</v>
      </c>
      <c r="B160" s="185" t="str">
        <f t="shared" si="6"/>
        <v>Specimen handling</v>
      </c>
      <c r="C160" s="62" t="s">
        <v>378</v>
      </c>
      <c r="D160" s="190"/>
      <c r="E160" s="191"/>
    </row>
    <row r="161" spans="1:5" s="168" customFormat="1" ht="30" x14ac:dyDescent="0.2">
      <c r="A161" s="184">
        <f t="shared" si="7"/>
        <v>1</v>
      </c>
      <c r="B161" s="185" t="str">
        <f t="shared" si="6"/>
        <v>Does the laboratory experience problems with specimens from outside the facility due to (1.Never; 2.Sometimes; 3.Regularly; 4.Non applicable):</v>
      </c>
      <c r="C161" s="62" t="s">
        <v>969</v>
      </c>
      <c r="D161" s="190"/>
      <c r="E161" s="191"/>
    </row>
    <row r="162" spans="1:5" s="168" customFormat="1" x14ac:dyDescent="0.2">
      <c r="A162" s="184">
        <f t="shared" si="7"/>
        <v>1</v>
      </c>
      <c r="B162" s="185" t="str">
        <f t="shared" si="6"/>
        <v>No request form</v>
      </c>
      <c r="C162" s="62" t="s">
        <v>1057</v>
      </c>
      <c r="D162" s="190"/>
      <c r="E162" s="191"/>
    </row>
    <row r="163" spans="1:5" s="168" customFormat="1" x14ac:dyDescent="0.2">
      <c r="A163" s="184">
        <f t="shared" si="7"/>
        <v>1</v>
      </c>
      <c r="B163" s="185" t="str">
        <f t="shared" si="6"/>
        <v>Incomplete request form</v>
      </c>
      <c r="C163" s="62" t="s">
        <v>1058</v>
      </c>
      <c r="D163" s="190"/>
      <c r="E163" s="191"/>
    </row>
    <row r="164" spans="1:5" s="168" customFormat="1" x14ac:dyDescent="0.2">
      <c r="A164" s="184">
        <f t="shared" si="7"/>
        <v>1</v>
      </c>
      <c r="B164" s="185" t="str">
        <f t="shared" si="6"/>
        <v>Incorrect specimen identification</v>
      </c>
      <c r="C164" s="62" t="s">
        <v>1053</v>
      </c>
      <c r="D164" s="190"/>
      <c r="E164" s="191"/>
    </row>
    <row r="165" spans="1:5" s="168" customFormat="1" x14ac:dyDescent="0.2">
      <c r="A165" s="184">
        <f t="shared" si="7"/>
        <v>1</v>
      </c>
      <c r="B165" s="185" t="str">
        <f t="shared" si="6"/>
        <v>Incorrect patient identification</v>
      </c>
      <c r="C165" s="62" t="s">
        <v>1059</v>
      </c>
      <c r="D165" s="190"/>
      <c r="E165" s="191"/>
    </row>
    <row r="166" spans="1:5" s="168" customFormat="1" x14ac:dyDescent="0.2">
      <c r="A166" s="184">
        <f t="shared" si="7"/>
        <v>1</v>
      </c>
      <c r="B166" s="185" t="str">
        <f t="shared" si="6"/>
        <v>Inadequate container</v>
      </c>
      <c r="C166" s="62" t="s">
        <v>1062</v>
      </c>
      <c r="D166" s="190"/>
      <c r="E166" s="191"/>
    </row>
    <row r="167" spans="1:5" s="168" customFormat="1" x14ac:dyDescent="0.2">
      <c r="A167" s="184">
        <f t="shared" si="7"/>
        <v>1</v>
      </c>
      <c r="B167" s="185" t="str">
        <f t="shared" si="6"/>
        <v>Inadequate volume</v>
      </c>
      <c r="C167" s="62" t="s">
        <v>267</v>
      </c>
      <c r="D167" s="190"/>
      <c r="E167" s="191"/>
    </row>
    <row r="168" spans="1:5" s="189" customFormat="1" x14ac:dyDescent="0.2">
      <c r="A168" s="184">
        <f t="shared" si="7"/>
        <v>1</v>
      </c>
      <c r="B168" s="185" t="str">
        <f t="shared" si="6"/>
        <v>Inadequate transport media/anticoagulant</v>
      </c>
      <c r="C168" s="62" t="s">
        <v>266</v>
      </c>
      <c r="D168" s="188"/>
      <c r="E168" s="134"/>
    </row>
    <row r="169" spans="1:5" s="168" customFormat="1" x14ac:dyDescent="0.2">
      <c r="A169" s="184">
        <f t="shared" si="7"/>
        <v>1</v>
      </c>
      <c r="B169" s="185" t="str">
        <f t="shared" si="6"/>
        <v>Inadequate package</v>
      </c>
      <c r="C169" s="62" t="s">
        <v>265</v>
      </c>
      <c r="D169" s="190"/>
      <c r="E169" s="191"/>
    </row>
    <row r="170" spans="1:5" s="168" customFormat="1" x14ac:dyDescent="0.2">
      <c r="A170" s="184">
        <f t="shared" si="7"/>
        <v>1</v>
      </c>
      <c r="B170" s="185" t="str">
        <f t="shared" si="6"/>
        <v>Inadequate transportation temperature</v>
      </c>
      <c r="C170" s="62" t="s">
        <v>1056</v>
      </c>
      <c r="D170" s="190"/>
      <c r="E170" s="191"/>
    </row>
    <row r="171" spans="1:5" s="168" customFormat="1" x14ac:dyDescent="0.2">
      <c r="A171" s="184">
        <f t="shared" si="7"/>
        <v>1</v>
      </c>
      <c r="B171" s="185" t="str">
        <f t="shared" si="6"/>
        <v>Delay in receipt</v>
      </c>
      <c r="C171" s="62" t="s">
        <v>1060</v>
      </c>
      <c r="D171" s="190"/>
      <c r="E171" s="191"/>
    </row>
    <row r="172" spans="1:5" s="168" customFormat="1" ht="30" x14ac:dyDescent="0.2">
      <c r="A172" s="184">
        <f t="shared" si="7"/>
        <v>1</v>
      </c>
      <c r="B172" s="185" t="str">
        <f t="shared" si="6"/>
        <v>Does the laboratory experience problems with collecting specimens inside the facility due to (1.Never; 2.Sometimes; 3.Regularly; 4.Non applicable):</v>
      </c>
      <c r="C172" s="62" t="s">
        <v>970</v>
      </c>
      <c r="D172" s="190"/>
      <c r="E172" s="191"/>
    </row>
    <row r="173" spans="1:5" s="168" customFormat="1" x14ac:dyDescent="0.2">
      <c r="A173" s="184">
        <f t="shared" si="7"/>
        <v>1</v>
      </c>
      <c r="B173" s="185" t="str">
        <f t="shared" si="6"/>
        <v>Lack of proper collection materials</v>
      </c>
      <c r="C173" s="62" t="s">
        <v>1061</v>
      </c>
      <c r="D173" s="190"/>
      <c r="E173" s="191"/>
    </row>
    <row r="174" spans="1:5" s="168" customFormat="1" x14ac:dyDescent="0.2">
      <c r="A174" s="184">
        <f t="shared" si="7"/>
        <v>1</v>
      </c>
      <c r="B174" s="185" t="str">
        <f t="shared" si="6"/>
        <v>No request form</v>
      </c>
      <c r="C174" s="62" t="s">
        <v>1057</v>
      </c>
      <c r="D174" s="190"/>
      <c r="E174" s="191"/>
    </row>
    <row r="175" spans="1:5" s="168" customFormat="1" x14ac:dyDescent="0.2">
      <c r="A175" s="184">
        <f t="shared" si="7"/>
        <v>1</v>
      </c>
      <c r="B175" s="185" t="str">
        <f t="shared" si="6"/>
        <v>Incomplete request form</v>
      </c>
      <c r="C175" s="62" t="s">
        <v>1058</v>
      </c>
      <c r="D175" s="190"/>
      <c r="E175" s="191"/>
    </row>
    <row r="176" spans="1:5" s="168" customFormat="1" x14ac:dyDescent="0.2">
      <c r="A176" s="184">
        <f t="shared" si="7"/>
        <v>1</v>
      </c>
      <c r="B176" s="185" t="str">
        <f t="shared" si="6"/>
        <v>Incorrect specimen identification</v>
      </c>
      <c r="C176" s="62" t="s">
        <v>1053</v>
      </c>
      <c r="D176" s="190"/>
      <c r="E176" s="191"/>
    </row>
    <row r="177" spans="1:5" s="168" customFormat="1" x14ac:dyDescent="0.2">
      <c r="A177" s="184">
        <f t="shared" si="7"/>
        <v>1</v>
      </c>
      <c r="B177" s="185" t="str">
        <f t="shared" si="6"/>
        <v>Incorrect patient identification</v>
      </c>
      <c r="C177" s="62" t="s">
        <v>1059</v>
      </c>
      <c r="D177" s="190"/>
      <c r="E177" s="191"/>
    </row>
    <row r="178" spans="1:5" s="168" customFormat="1" x14ac:dyDescent="0.2">
      <c r="A178" s="184">
        <f t="shared" si="7"/>
        <v>1</v>
      </c>
      <c r="B178" s="185" t="str">
        <f t="shared" si="6"/>
        <v>Inadequate volume</v>
      </c>
      <c r="C178" s="62" t="s">
        <v>267</v>
      </c>
      <c r="D178" s="190"/>
      <c r="E178" s="191"/>
    </row>
    <row r="179" spans="1:5" s="168" customFormat="1" ht="30" x14ac:dyDescent="0.2">
      <c r="A179" s="184">
        <f t="shared" si="7"/>
        <v>1</v>
      </c>
      <c r="B179" s="185" t="str">
        <f t="shared" si="6"/>
        <v>Are there any criteria for acceptance or rejection of primary specimens (including potential caution if non-conforming specimens are accepted)?</v>
      </c>
      <c r="C179" s="62" t="s">
        <v>712</v>
      </c>
      <c r="D179" s="190"/>
      <c r="E179" s="191"/>
    </row>
    <row r="180" spans="1:5" s="168" customFormat="1" x14ac:dyDescent="0.2">
      <c r="A180" s="184">
        <f t="shared" si="7"/>
        <v>1</v>
      </c>
      <c r="B180" s="185" t="str">
        <f t="shared" si="6"/>
        <v>Are primary specimens adequately stored if not immediately examined?</v>
      </c>
      <c r="C180" s="62" t="s">
        <v>713</v>
      </c>
      <c r="D180" s="190"/>
      <c r="E180" s="191"/>
    </row>
    <row r="181" spans="1:5" s="168" customFormat="1" ht="30" x14ac:dyDescent="0.2">
      <c r="A181" s="184">
        <f t="shared" si="7"/>
        <v>1</v>
      </c>
      <c r="B181" s="185" t="str">
        <f t="shared" si="6"/>
        <v>Are specimens stored for a specific time under appropriate conditions to enable further testing?</v>
      </c>
      <c r="C181" s="62" t="s">
        <v>1063</v>
      </c>
      <c r="D181" s="190"/>
      <c r="E181" s="191"/>
    </row>
    <row r="182" spans="1:5" s="168" customFormat="1" x14ac:dyDescent="0.2">
      <c r="A182" s="184">
        <f t="shared" si="7"/>
        <v>1</v>
      </c>
      <c r="B182" s="185" t="str">
        <f t="shared" si="6"/>
        <v>Specimen referral / transport</v>
      </c>
      <c r="C182" s="62" t="s">
        <v>748</v>
      </c>
      <c r="D182" s="190"/>
      <c r="E182" s="191"/>
    </row>
    <row r="183" spans="1:5" s="168" customFormat="1" x14ac:dyDescent="0.2">
      <c r="A183" s="184">
        <f t="shared" si="7"/>
        <v>1</v>
      </c>
      <c r="B183" s="185" t="str">
        <f t="shared" si="6"/>
        <v>Does the laboratory receive specimens or isolates from other laboratories?</v>
      </c>
      <c r="C183" s="62" t="s">
        <v>349</v>
      </c>
      <c r="D183" s="190"/>
      <c r="E183" s="191"/>
    </row>
    <row r="184" spans="1:5" s="168" customFormat="1" x14ac:dyDescent="0.2">
      <c r="A184" s="184">
        <f t="shared" si="7"/>
        <v>1</v>
      </c>
      <c r="B184" s="185" t="str">
        <f t="shared" si="6"/>
        <v xml:space="preserve">Does the laboratory refer specimens or isolates to other laboratories? </v>
      </c>
      <c r="C184" s="62" t="s">
        <v>350</v>
      </c>
      <c r="D184" s="190"/>
      <c r="E184" s="191"/>
    </row>
    <row r="185" spans="1:5" s="168" customFormat="1" ht="30" x14ac:dyDescent="0.2">
      <c r="A185" s="184">
        <f t="shared" si="7"/>
        <v>1</v>
      </c>
      <c r="B185" s="185" t="str">
        <f t="shared" si="6"/>
        <v>If yes or partial, please describe which specimens to which laboratories in what circumstances:</v>
      </c>
      <c r="C185" s="62" t="s">
        <v>379</v>
      </c>
      <c r="D185" s="190"/>
      <c r="E185" s="191"/>
    </row>
    <row r="186" spans="1:5" s="168" customFormat="1" ht="45" x14ac:dyDescent="0.2">
      <c r="A186" s="184">
        <f t="shared" si="7"/>
        <v>1</v>
      </c>
      <c r="B186" s="185" t="str">
        <f t="shared" si="6"/>
        <v>Does the laboratory have appropriate packaging for referring specimens (triple package if air transport, or any package in conformity with local regulations or recommendations)?</v>
      </c>
      <c r="C186" s="62" t="s">
        <v>1064</v>
      </c>
      <c r="D186" s="190"/>
      <c r="E186" s="191"/>
    </row>
    <row r="187" spans="1:5" s="168" customFormat="1" ht="30" x14ac:dyDescent="0.2">
      <c r="A187" s="184">
        <f t="shared" si="7"/>
        <v>1</v>
      </c>
      <c r="B187" s="185" t="str">
        <f t="shared" si="6"/>
        <v>Is/are the person/s in charge of shipments trained for the transport of infectious substances?</v>
      </c>
      <c r="C187" s="62" t="s">
        <v>971</v>
      </c>
      <c r="D187" s="190"/>
      <c r="E187" s="191"/>
    </row>
    <row r="188" spans="1:5" s="168" customFormat="1" x14ac:dyDescent="0.2">
      <c r="A188" s="184">
        <f t="shared" si="7"/>
        <v>1</v>
      </c>
      <c r="B188" s="185" t="str">
        <f t="shared" si="6"/>
        <v>If yes or partial:</v>
      </c>
      <c r="C188" s="62" t="s">
        <v>380</v>
      </c>
      <c r="D188" s="190"/>
      <c r="E188" s="191"/>
    </row>
    <row r="189" spans="1:5" s="168" customFormat="1" x14ac:dyDescent="0.2">
      <c r="A189" s="184">
        <f t="shared" si="7"/>
        <v>1</v>
      </c>
      <c r="B189" s="185" t="str">
        <f t="shared" si="6"/>
        <v>Is he/she trained for local or national regulations or recommendations?</v>
      </c>
      <c r="C189" s="62" t="s">
        <v>1054</v>
      </c>
      <c r="D189" s="190"/>
      <c r="E189" s="191"/>
    </row>
    <row r="190" spans="1:5" s="168" customFormat="1" x14ac:dyDescent="0.2">
      <c r="A190" s="184">
        <f t="shared" si="7"/>
        <v>1</v>
      </c>
      <c r="B190" s="185" t="str">
        <f t="shared" si="6"/>
        <v>Is he/she trained in international regulations?</v>
      </c>
      <c r="C190" s="62" t="s">
        <v>1140</v>
      </c>
      <c r="D190" s="190"/>
      <c r="E190" s="191"/>
    </row>
    <row r="191" spans="1:5" s="168" customFormat="1" x14ac:dyDescent="0.2">
      <c r="A191" s="184">
        <f t="shared" si="7"/>
        <v>1</v>
      </c>
      <c r="B191" s="185" t="str">
        <f t="shared" si="6"/>
        <v>Data and information management</v>
      </c>
      <c r="C191" s="192" t="s">
        <v>976</v>
      </c>
      <c r="D191" s="190"/>
      <c r="E191" s="191"/>
    </row>
    <row r="192" spans="1:5" s="168" customFormat="1" x14ac:dyDescent="0.2">
      <c r="A192" s="184">
        <f t="shared" si="7"/>
        <v>1</v>
      </c>
      <c r="B192" s="185" t="str">
        <f t="shared" si="6"/>
        <v>Test results and reports</v>
      </c>
      <c r="C192" s="62" t="s">
        <v>977</v>
      </c>
      <c r="D192" s="190"/>
      <c r="E192" s="191"/>
    </row>
    <row r="193" spans="1:5" s="168" customFormat="1" ht="30" x14ac:dyDescent="0.2">
      <c r="A193" s="184">
        <f t="shared" si="7"/>
        <v>1</v>
      </c>
      <c r="B193" s="185" t="str">
        <f t="shared" si="6"/>
        <v>Are all original observations/results of the laboratory recorded in a worksheet or electronic database?</v>
      </c>
      <c r="C193" s="62" t="s">
        <v>1033</v>
      </c>
      <c r="D193" s="190"/>
      <c r="E193" s="191"/>
    </row>
    <row r="194" spans="1:5" s="168" customFormat="1" x14ac:dyDescent="0.2">
      <c r="A194" s="184">
        <f t="shared" si="7"/>
        <v>1</v>
      </c>
      <c r="B194" s="185" t="str">
        <f t="shared" si="6"/>
        <v>Are results reported and recorded in a standardized format?</v>
      </c>
      <c r="C194" s="62" t="s">
        <v>1030</v>
      </c>
      <c r="D194" s="190"/>
      <c r="E194" s="191"/>
    </row>
    <row r="195" spans="1:5" s="168" customFormat="1" x14ac:dyDescent="0.2">
      <c r="A195" s="184">
        <f t="shared" si="7"/>
        <v>1</v>
      </c>
      <c r="B195" s="185" t="str">
        <f t="shared" si="6"/>
        <v>If yes or partial, does the report form include the following:</v>
      </c>
      <c r="C195" s="62" t="s">
        <v>381</v>
      </c>
      <c r="D195" s="190"/>
      <c r="E195" s="191"/>
    </row>
    <row r="196" spans="1:5" s="168" customFormat="1" x14ac:dyDescent="0.2">
      <c r="A196" s="184">
        <f t="shared" si="7"/>
        <v>1</v>
      </c>
      <c r="B196" s="185" t="str">
        <f t="shared" si="6"/>
        <v>Name of the laboratory?</v>
      </c>
      <c r="C196" s="62" t="s">
        <v>410</v>
      </c>
      <c r="D196" s="190"/>
      <c r="E196" s="191"/>
    </row>
    <row r="197" spans="1:5" s="168" customFormat="1" x14ac:dyDescent="0.2">
      <c r="A197" s="184">
        <f t="shared" si="7"/>
        <v>1</v>
      </c>
      <c r="B197" s="185" t="str">
        <f t="shared" si="6"/>
        <v>Patient identification?</v>
      </c>
      <c r="C197" s="62" t="s">
        <v>411</v>
      </c>
      <c r="D197" s="190"/>
      <c r="E197" s="191"/>
    </row>
    <row r="198" spans="1:5" s="168" customFormat="1" x14ac:dyDescent="0.2">
      <c r="A198" s="184">
        <f t="shared" si="7"/>
        <v>1</v>
      </c>
      <c r="B198" s="185" t="str">
        <f t="shared" ref="B198:B260" si="8">IF(A198=3,E198,IF(A198=2,D198,C198))</f>
        <v>Requester identification?</v>
      </c>
      <c r="C198" s="62" t="s">
        <v>412</v>
      </c>
      <c r="D198" s="190"/>
      <c r="E198" s="191"/>
    </row>
    <row r="199" spans="1:5" s="168" customFormat="1" x14ac:dyDescent="0.2">
      <c r="A199" s="184">
        <f t="shared" si="7"/>
        <v>1</v>
      </c>
      <c r="B199" s="185" t="str">
        <f t="shared" si="8"/>
        <v>Sample type?</v>
      </c>
      <c r="C199" s="62" t="s">
        <v>416</v>
      </c>
      <c r="D199" s="190"/>
      <c r="E199" s="191"/>
    </row>
    <row r="200" spans="1:5" s="168" customFormat="1" x14ac:dyDescent="0.2">
      <c r="A200" s="184">
        <f t="shared" si="7"/>
        <v>1</v>
      </c>
      <c r="B200" s="185" t="str">
        <f t="shared" si="8"/>
        <v>Examination method?</v>
      </c>
      <c r="C200" s="62" t="s">
        <v>413</v>
      </c>
      <c r="D200" s="190"/>
      <c r="E200" s="191"/>
    </row>
    <row r="201" spans="1:5" s="168" customFormat="1" x14ac:dyDescent="0.2">
      <c r="A201" s="184">
        <f t="shared" si="7"/>
        <v>1</v>
      </c>
      <c r="B201" s="185" t="str">
        <f t="shared" si="8"/>
        <v>Date of sample collection?</v>
      </c>
      <c r="C201" s="62" t="s">
        <v>414</v>
      </c>
      <c r="D201" s="190"/>
      <c r="E201" s="191"/>
    </row>
    <row r="202" spans="1:5" s="168" customFormat="1" x14ac:dyDescent="0.2">
      <c r="A202" s="184">
        <f t="shared" si="7"/>
        <v>1</v>
      </c>
      <c r="B202" s="185" t="str">
        <f t="shared" si="8"/>
        <v>Time of sample collection?</v>
      </c>
      <c r="C202" s="62" t="s">
        <v>415</v>
      </c>
      <c r="D202" s="190"/>
      <c r="E202" s="191"/>
    </row>
    <row r="203" spans="1:5" s="168" customFormat="1" x14ac:dyDescent="0.2">
      <c r="A203" s="184">
        <f t="shared" si="7"/>
        <v>1</v>
      </c>
      <c r="B203" s="185" t="str">
        <f t="shared" si="8"/>
        <v>Date of receipt of the sample by the laboratory?</v>
      </c>
      <c r="C203" s="62" t="s">
        <v>1149</v>
      </c>
      <c r="D203" s="190"/>
      <c r="E203" s="191"/>
    </row>
    <row r="204" spans="1:5" s="168" customFormat="1" x14ac:dyDescent="0.2">
      <c r="A204" s="184">
        <f t="shared" si="7"/>
        <v>1</v>
      </c>
      <c r="B204" s="185" t="str">
        <f t="shared" si="8"/>
        <v>Time of receipt of the sample by the laboratory?</v>
      </c>
      <c r="C204" s="62" t="s">
        <v>1150</v>
      </c>
      <c r="D204" s="190"/>
      <c r="E204" s="191"/>
    </row>
    <row r="205" spans="1:5" s="168" customFormat="1" x14ac:dyDescent="0.2">
      <c r="A205" s="184">
        <f t="shared" si="7"/>
        <v>1</v>
      </c>
      <c r="B205" s="185" t="str">
        <f t="shared" si="8"/>
        <v>Date of release of report?</v>
      </c>
      <c r="C205" s="62" t="s">
        <v>417</v>
      </c>
      <c r="D205" s="190"/>
      <c r="E205" s="191"/>
    </row>
    <row r="206" spans="1:5" s="168" customFormat="1" x14ac:dyDescent="0.2">
      <c r="A206" s="184">
        <f t="shared" si="7"/>
        <v>1</v>
      </c>
      <c r="B206" s="185" t="str">
        <f t="shared" si="8"/>
        <v>Time of release of report?</v>
      </c>
      <c r="C206" s="62" t="s">
        <v>418</v>
      </c>
      <c r="D206" s="190"/>
      <c r="E206" s="191"/>
    </row>
    <row r="207" spans="1:5" s="168" customFormat="1" x14ac:dyDescent="0.2">
      <c r="A207" s="184">
        <f t="shared" si="7"/>
        <v>1</v>
      </c>
      <c r="B207" s="185" t="str">
        <f t="shared" si="8"/>
        <v>Results reported in International System of Units (where applicable)?</v>
      </c>
      <c r="C207" s="62" t="s">
        <v>978</v>
      </c>
      <c r="D207" s="190"/>
      <c r="E207" s="191"/>
    </row>
    <row r="208" spans="1:5" s="168" customFormat="1" x14ac:dyDescent="0.2">
      <c r="A208" s="184">
        <f t="shared" si="7"/>
        <v>1</v>
      </c>
      <c r="B208" s="185" t="str">
        <f t="shared" si="8"/>
        <v>Biological reference intervals (where applicable)?</v>
      </c>
      <c r="C208" s="62" t="s">
        <v>419</v>
      </c>
      <c r="D208" s="190"/>
      <c r="E208" s="191"/>
    </row>
    <row r="209" spans="1:5" s="168" customFormat="1" x14ac:dyDescent="0.2">
      <c r="A209" s="184">
        <f t="shared" ref="A209:A274" si="9">A$3</f>
        <v>1</v>
      </c>
      <c r="B209" s="185" t="str">
        <f t="shared" si="8"/>
        <v>Interpretation (where appropriate)?</v>
      </c>
      <c r="C209" s="62" t="s">
        <v>420</v>
      </c>
      <c r="D209" s="190"/>
      <c r="E209" s="191"/>
    </row>
    <row r="210" spans="1:5" s="168" customFormat="1" x14ac:dyDescent="0.2">
      <c r="A210" s="184">
        <f t="shared" si="9"/>
        <v>1</v>
      </c>
      <c r="B210" s="185" t="str">
        <f t="shared" si="8"/>
        <v>Identification and signature of the person authorizing the release of the report?</v>
      </c>
      <c r="C210" s="62" t="s">
        <v>421</v>
      </c>
      <c r="D210" s="190"/>
      <c r="E210" s="191"/>
    </row>
    <row r="211" spans="1:5" s="168" customFormat="1" x14ac:dyDescent="0.2">
      <c r="A211" s="184">
        <f t="shared" si="9"/>
        <v>1</v>
      </c>
      <c r="B211" s="185" t="str">
        <f t="shared" si="8"/>
        <v>Are the results reviewed and authorized before the results are released?</v>
      </c>
      <c r="C211" s="62" t="s">
        <v>1029</v>
      </c>
      <c r="D211" s="190"/>
      <c r="E211" s="191"/>
    </row>
    <row r="212" spans="1:5" s="168" customFormat="1" x14ac:dyDescent="0.2">
      <c r="A212" s="184">
        <f t="shared" si="9"/>
        <v>1</v>
      </c>
      <c r="B212" s="185" t="str">
        <f t="shared" si="8"/>
        <v>Is there a system in place to track if reports have been issued and received?</v>
      </c>
      <c r="C212" s="62" t="s">
        <v>1152</v>
      </c>
      <c r="D212" s="190"/>
      <c r="E212" s="191"/>
    </row>
    <row r="213" spans="1:5" s="168" customFormat="1" ht="30" x14ac:dyDescent="0.2">
      <c r="A213" s="184">
        <f t="shared" si="9"/>
        <v>1</v>
      </c>
      <c r="B213" s="185" t="str">
        <f t="shared" si="8"/>
        <v>When samples need to be referred further to another laboratory, is there procedure to define how report is then issued and by which laboratory?</v>
      </c>
      <c r="C213" s="62" t="s">
        <v>1151</v>
      </c>
      <c r="D213" s="190"/>
      <c r="E213" s="191"/>
    </row>
    <row r="214" spans="1:5" s="168" customFormat="1" ht="30" x14ac:dyDescent="0.2">
      <c r="A214" s="184">
        <f t="shared" si="9"/>
        <v>1</v>
      </c>
      <c r="B214" s="185" t="str">
        <f t="shared" si="8"/>
        <v>Is there an immediate notification of physicians when results are critical for patient care?</v>
      </c>
      <c r="C214" s="62" t="s">
        <v>1037</v>
      </c>
      <c r="D214" s="190"/>
      <c r="E214" s="191"/>
    </row>
    <row r="215" spans="1:5" s="168" customFormat="1" ht="30" x14ac:dyDescent="0.2">
      <c r="A215" s="184">
        <f t="shared" si="9"/>
        <v>1</v>
      </c>
      <c r="B215" s="185" t="str">
        <f t="shared" si="8"/>
        <v>Is there an immediate notification of relevant ministry/surveillance network when results are critical?</v>
      </c>
      <c r="C215" s="62" t="s">
        <v>1039</v>
      </c>
      <c r="D215" s="190"/>
      <c r="E215" s="191"/>
    </row>
    <row r="216" spans="1:5" s="168" customFormat="1" x14ac:dyDescent="0.2">
      <c r="A216" s="184">
        <f t="shared" si="9"/>
        <v>1</v>
      </c>
      <c r="B216" s="185" t="str">
        <f t="shared" si="8"/>
        <v>Data analysis and statistics</v>
      </c>
      <c r="C216" s="62" t="s">
        <v>1031</v>
      </c>
      <c r="D216" s="190"/>
      <c r="E216" s="191"/>
    </row>
    <row r="217" spans="1:5" s="168" customFormat="1" ht="30" x14ac:dyDescent="0.2">
      <c r="A217" s="184">
        <f t="shared" si="9"/>
        <v>1</v>
      </c>
      <c r="B217" s="185" t="str">
        <f t="shared" si="8"/>
        <v>Can the laboratory provide basic statistical data (e.g. number of tests ordered, aggregated qualitative/quantitative data, etc.)?</v>
      </c>
      <c r="C217" s="62" t="s">
        <v>1034</v>
      </c>
      <c r="D217" s="190"/>
      <c r="E217" s="191"/>
    </row>
    <row r="218" spans="1:5" s="168" customFormat="1" x14ac:dyDescent="0.2">
      <c r="A218" s="184">
        <f t="shared" si="9"/>
        <v>1</v>
      </c>
      <c r="B218" s="185" t="str">
        <f t="shared" si="8"/>
        <v>If yes or partial, are statistical data analysed and used?</v>
      </c>
      <c r="C218" s="62" t="s">
        <v>6</v>
      </c>
      <c r="D218" s="190"/>
      <c r="E218" s="191"/>
    </row>
    <row r="219" spans="1:5" s="168" customFormat="1" x14ac:dyDescent="0.2">
      <c r="A219" s="184">
        <f t="shared" si="9"/>
        <v>1</v>
      </c>
      <c r="B219" s="185" t="str">
        <f t="shared" si="8"/>
        <v>Are periodic summary activity reports prepared?</v>
      </c>
      <c r="C219" s="62" t="s">
        <v>1032</v>
      </c>
      <c r="D219" s="190"/>
      <c r="E219" s="191"/>
    </row>
    <row r="220" spans="1:5" s="168" customFormat="1" x14ac:dyDescent="0.2">
      <c r="A220" s="184">
        <f t="shared" si="9"/>
        <v>1</v>
      </c>
      <c r="B220" s="185" t="str">
        <f t="shared" si="8"/>
        <v>Data security - Confidentiality</v>
      </c>
      <c r="C220" s="62" t="s">
        <v>1036</v>
      </c>
      <c r="D220" s="190"/>
      <c r="E220" s="191"/>
    </row>
    <row r="221" spans="1:5" s="168" customFormat="1" x14ac:dyDescent="0.2">
      <c r="A221" s="184">
        <f t="shared" si="9"/>
        <v>1</v>
      </c>
      <c r="B221" s="185" t="str">
        <f t="shared" si="8"/>
        <v>Are access and modification of patient data protected for paper-based system?</v>
      </c>
      <c r="C221" s="62" t="s">
        <v>1132</v>
      </c>
      <c r="D221" s="190"/>
      <c r="E221" s="191"/>
    </row>
    <row r="222" spans="1:5" s="168" customFormat="1" x14ac:dyDescent="0.2">
      <c r="A222" s="184">
        <f t="shared" si="9"/>
        <v>1</v>
      </c>
      <c r="B222" s="185" t="str">
        <f t="shared" si="8"/>
        <v>Are access and modification of patient data protected for electronic system?</v>
      </c>
      <c r="C222" s="62" t="s">
        <v>1133</v>
      </c>
      <c r="D222" s="190"/>
      <c r="E222" s="191"/>
    </row>
    <row r="223" spans="1:5" s="189" customFormat="1" ht="30" x14ac:dyDescent="0.2">
      <c r="A223" s="184">
        <f t="shared" si="9"/>
        <v>1</v>
      </c>
      <c r="B223" s="185" t="str">
        <f t="shared" si="8"/>
        <v>Is efficient back-up in place to prevent loss of patient result data in case of theft or other incident for paper-based system?</v>
      </c>
      <c r="C223" s="62" t="s">
        <v>1134</v>
      </c>
      <c r="D223" s="188"/>
      <c r="E223" s="134"/>
    </row>
    <row r="224" spans="1:5" s="189" customFormat="1" ht="30" x14ac:dyDescent="0.2">
      <c r="A224" s="184">
        <f t="shared" si="9"/>
        <v>1</v>
      </c>
      <c r="B224" s="185" t="str">
        <f t="shared" si="8"/>
        <v>Is efficient back-up in place to prevent loss of patient result data in case of theft or computer failure or other incident for electronic system?</v>
      </c>
      <c r="C224" s="62" t="s">
        <v>1135</v>
      </c>
      <c r="D224" s="188"/>
      <c r="E224" s="134"/>
    </row>
    <row r="225" spans="1:5" s="168" customFormat="1" ht="30" x14ac:dyDescent="0.2">
      <c r="A225" s="184">
        <f t="shared" si="9"/>
        <v>1</v>
      </c>
      <c r="B225" s="185" t="str">
        <f t="shared" si="8"/>
        <v>Are reported data (copies) retained as long as medically relevant or required by the legislation?</v>
      </c>
      <c r="C225" s="62" t="s">
        <v>1035</v>
      </c>
      <c r="D225" s="190"/>
      <c r="E225" s="191"/>
    </row>
    <row r="226" spans="1:5" s="168" customFormat="1" x14ac:dyDescent="0.2">
      <c r="A226" s="184">
        <f t="shared" si="9"/>
        <v>1</v>
      </c>
      <c r="B226" s="185" t="str">
        <f t="shared" si="8"/>
        <v>IT and Laboratory Information System (LIS)</v>
      </c>
      <c r="C226" s="62" t="s">
        <v>749</v>
      </c>
      <c r="D226" s="190"/>
      <c r="E226" s="191"/>
    </row>
    <row r="227" spans="1:5" s="168" customFormat="1" x14ac:dyDescent="0.2">
      <c r="A227" s="184">
        <f t="shared" si="9"/>
        <v>1</v>
      </c>
      <c r="B227" s="185" t="str">
        <f t="shared" si="8"/>
        <v>What are the softwares/applications used in the laboratory:</v>
      </c>
      <c r="C227" s="62" t="s">
        <v>7</v>
      </c>
      <c r="D227" s="190"/>
      <c r="E227" s="191"/>
    </row>
    <row r="228" spans="1:5" s="168" customFormat="1" x14ac:dyDescent="0.2">
      <c r="A228" s="184">
        <f t="shared" si="9"/>
        <v>1</v>
      </c>
      <c r="B228" s="185" t="str">
        <f t="shared" si="8"/>
        <v>Word processor?</v>
      </c>
      <c r="C228" s="62" t="s">
        <v>735</v>
      </c>
      <c r="D228" s="190"/>
      <c r="E228" s="191"/>
    </row>
    <row r="229" spans="1:5" s="168" customFormat="1" x14ac:dyDescent="0.2">
      <c r="A229" s="184">
        <f t="shared" si="9"/>
        <v>1</v>
      </c>
      <c r="B229" s="185" t="str">
        <f t="shared" si="8"/>
        <v>Spreadsheet processor?</v>
      </c>
      <c r="C229" s="62" t="s">
        <v>736</v>
      </c>
      <c r="D229" s="190"/>
      <c r="E229" s="191"/>
    </row>
    <row r="230" spans="1:5" s="168" customFormat="1" x14ac:dyDescent="0.2">
      <c r="A230" s="184">
        <f t="shared" si="9"/>
        <v>1</v>
      </c>
      <c r="B230" s="185" t="str">
        <f t="shared" si="8"/>
        <v>Presentation software?</v>
      </c>
      <c r="C230" s="62" t="s">
        <v>737</v>
      </c>
      <c r="D230" s="190"/>
      <c r="E230" s="191"/>
    </row>
    <row r="231" spans="1:5" s="168" customFormat="1" x14ac:dyDescent="0.2">
      <c r="A231" s="184">
        <f t="shared" si="9"/>
        <v>1</v>
      </c>
      <c r="B231" s="185" t="str">
        <f t="shared" si="8"/>
        <v>Database software?</v>
      </c>
      <c r="C231" s="62" t="s">
        <v>738</v>
      </c>
      <c r="D231" s="190"/>
      <c r="E231" s="191"/>
    </row>
    <row r="232" spans="1:5" s="168" customFormat="1" x14ac:dyDescent="0.2">
      <c r="A232" s="184">
        <f t="shared" si="9"/>
        <v>1</v>
      </c>
      <c r="B232" s="185" t="str">
        <f t="shared" si="8"/>
        <v>Internet browsing?</v>
      </c>
      <c r="C232" s="62" t="s">
        <v>739</v>
      </c>
      <c r="D232" s="190"/>
      <c r="E232" s="191"/>
    </row>
    <row r="233" spans="1:5" s="168" customFormat="1" x14ac:dyDescent="0.2">
      <c r="A233" s="184">
        <f t="shared" si="9"/>
        <v>1</v>
      </c>
      <c r="B233" s="185" t="str">
        <f t="shared" si="8"/>
        <v>E-mail?</v>
      </c>
      <c r="C233" s="62" t="s">
        <v>8</v>
      </c>
      <c r="D233" s="190"/>
      <c r="E233" s="191"/>
    </row>
    <row r="234" spans="1:5" s="168" customFormat="1" x14ac:dyDescent="0.2">
      <c r="A234" s="184">
        <f t="shared" si="9"/>
        <v>1</v>
      </c>
      <c r="B234" s="185" t="str">
        <f t="shared" si="8"/>
        <v>LIS?</v>
      </c>
      <c r="C234" s="62" t="s">
        <v>750</v>
      </c>
      <c r="D234" s="190"/>
      <c r="E234" s="191"/>
    </row>
    <row r="235" spans="1:5" s="168" customFormat="1" x14ac:dyDescent="0.2">
      <c r="A235" s="184">
        <f t="shared" si="9"/>
        <v>1</v>
      </c>
      <c r="B235" s="185" t="str">
        <f>IF(A235=3,E235,IF(A235=2,D235,C235))</f>
        <v>If yes or partial for LIS:</v>
      </c>
      <c r="C235" s="62" t="s">
        <v>358</v>
      </c>
      <c r="D235" s="190"/>
      <c r="E235" s="191"/>
    </row>
    <row r="236" spans="1:5" s="168" customFormat="1" x14ac:dyDescent="0.2">
      <c r="A236" s="184">
        <f t="shared" si="9"/>
        <v>1</v>
      </c>
      <c r="B236" s="185" t="str">
        <f t="shared" si="8"/>
        <v>Are data retrievable within an acceptable timeframe?</v>
      </c>
      <c r="C236" s="62" t="s">
        <v>359</v>
      </c>
      <c r="D236" s="190"/>
      <c r="E236" s="191"/>
    </row>
    <row r="237" spans="1:5" s="168" customFormat="1" x14ac:dyDescent="0.2">
      <c r="A237" s="184">
        <f t="shared" si="9"/>
        <v>1</v>
      </c>
      <c r="B237" s="185" t="str">
        <f t="shared" si="8"/>
        <v>Can the system be used for data analysis?</v>
      </c>
      <c r="C237" s="62" t="s">
        <v>360</v>
      </c>
      <c r="D237" s="190"/>
      <c r="E237" s="191"/>
    </row>
    <row r="238" spans="1:5" s="168" customFormat="1" x14ac:dyDescent="0.2">
      <c r="A238" s="184">
        <f t="shared" si="9"/>
        <v>1</v>
      </c>
      <c r="B238" s="185" t="str">
        <f t="shared" si="8"/>
        <v xml:space="preserve">Consumables and reagents </v>
      </c>
      <c r="C238" s="192" t="s">
        <v>1028</v>
      </c>
      <c r="D238" s="190"/>
      <c r="E238" s="191"/>
    </row>
    <row r="239" spans="1:5" s="168" customFormat="1" x14ac:dyDescent="0.2">
      <c r="A239" s="184">
        <f t="shared" si="9"/>
        <v>1</v>
      </c>
      <c r="B239" s="185" t="str">
        <f t="shared" si="8"/>
        <v>Procurement</v>
      </c>
      <c r="C239" s="62" t="s">
        <v>351</v>
      </c>
      <c r="D239" s="190"/>
      <c r="E239" s="191"/>
    </row>
    <row r="240" spans="1:5" s="168" customFormat="1" x14ac:dyDescent="0.2">
      <c r="A240" s="184">
        <f t="shared" si="9"/>
        <v>1</v>
      </c>
      <c r="B240" s="185" t="str">
        <f t="shared" si="8"/>
        <v>Are lists of manufacturers/suppliers and catalogues of reagents available?</v>
      </c>
      <c r="C240" s="62" t="s">
        <v>9</v>
      </c>
      <c r="D240" s="190"/>
      <c r="E240" s="191"/>
    </row>
    <row r="241" spans="1:5" s="168" customFormat="1" ht="30" x14ac:dyDescent="0.2">
      <c r="A241" s="184">
        <f t="shared" si="9"/>
        <v>1</v>
      </c>
      <c r="B241" s="185" t="str">
        <f t="shared" si="8"/>
        <v>If applicable, are the consumables and reagents ordered in the list of registered supplies at national level?</v>
      </c>
      <c r="C241" s="194" t="s">
        <v>1072</v>
      </c>
      <c r="E241" s="191"/>
    </row>
    <row r="242" spans="1:5" s="168" customFormat="1" ht="25.5" customHeight="1" x14ac:dyDescent="0.2">
      <c r="A242" s="184">
        <f t="shared" si="9"/>
        <v>1</v>
      </c>
      <c r="B242" s="185" t="str">
        <f t="shared" si="8"/>
        <v xml:space="preserve">Does the laboratory experience problems with reagent delivery like delays, temperature not adequate, reference error, etc. (1.Never; 2.Sometimes; 3.Regularly; 4.Non applicable)? </v>
      </c>
      <c r="C242" s="62" t="s">
        <v>10</v>
      </c>
      <c r="D242" s="190"/>
      <c r="E242" s="191"/>
    </row>
    <row r="243" spans="1:5" s="168" customFormat="1" ht="30" x14ac:dyDescent="0.2">
      <c r="A243" s="184">
        <f t="shared" si="9"/>
        <v>1</v>
      </c>
      <c r="B243" s="185" t="str">
        <f t="shared" si="8"/>
        <v>Is there a responsible staff for consumable and reagent management (inventory, order, etc.)?</v>
      </c>
      <c r="C243" s="62" t="s">
        <v>11</v>
      </c>
      <c r="D243" s="190"/>
      <c r="E243" s="191"/>
    </row>
    <row r="244" spans="1:5" s="168" customFormat="1" x14ac:dyDescent="0.2">
      <c r="A244" s="184">
        <f>A$3</f>
        <v>1</v>
      </c>
      <c r="B244" s="185" t="str">
        <f t="shared" si="8"/>
        <v>Is the purchase of consumables and reagents recorded?</v>
      </c>
      <c r="C244" s="62" t="s">
        <v>1027</v>
      </c>
      <c r="D244" s="190"/>
      <c r="E244" s="191"/>
    </row>
    <row r="245" spans="1:5" s="168" customFormat="1" x14ac:dyDescent="0.2">
      <c r="A245" s="184">
        <f t="shared" si="9"/>
        <v>1</v>
      </c>
      <c r="B245" s="185" t="str">
        <f t="shared" si="8"/>
        <v>Inventory and storage</v>
      </c>
      <c r="C245" s="62" t="s">
        <v>1070</v>
      </c>
      <c r="D245" s="190"/>
      <c r="E245" s="191"/>
    </row>
    <row r="246" spans="1:5" s="168" customFormat="1" x14ac:dyDescent="0.2">
      <c r="A246" s="184">
        <f t="shared" si="9"/>
        <v>1</v>
      </c>
      <c r="B246" s="185" t="str">
        <f t="shared" si="8"/>
        <v>Is there an inventory system for consumables and reagents?</v>
      </c>
      <c r="C246" s="191" t="s">
        <v>120</v>
      </c>
      <c r="D246" s="190"/>
      <c r="E246" s="191"/>
    </row>
    <row r="247" spans="1:5" s="168" customFormat="1" x14ac:dyDescent="0.2">
      <c r="A247" s="184">
        <f t="shared" si="9"/>
        <v>1</v>
      </c>
      <c r="B247" s="185" t="str">
        <f t="shared" si="8"/>
        <v>If yes or partial, does it include:</v>
      </c>
      <c r="C247" s="62" t="s">
        <v>375</v>
      </c>
      <c r="D247" s="190"/>
      <c r="E247" s="191"/>
    </row>
    <row r="248" spans="1:5" s="168" customFormat="1" x14ac:dyDescent="0.2">
      <c r="A248" s="184">
        <f t="shared" si="9"/>
        <v>1</v>
      </c>
      <c r="B248" s="185" t="str">
        <f t="shared" si="8"/>
        <v>Quantity?</v>
      </c>
      <c r="C248" s="62" t="s">
        <v>1067</v>
      </c>
      <c r="D248" s="190"/>
      <c r="E248" s="191"/>
    </row>
    <row r="249" spans="1:5" s="168" customFormat="1" x14ac:dyDescent="0.2">
      <c r="A249" s="184">
        <f t="shared" si="9"/>
        <v>1</v>
      </c>
      <c r="B249" s="185" t="str">
        <f t="shared" si="8"/>
        <v>Quality?</v>
      </c>
      <c r="C249" s="62" t="s">
        <v>1065</v>
      </c>
      <c r="D249" s="190"/>
      <c r="E249" s="191"/>
    </row>
    <row r="250" spans="1:5" s="168" customFormat="1" x14ac:dyDescent="0.2">
      <c r="A250" s="184">
        <f t="shared" si="9"/>
        <v>1</v>
      </c>
      <c r="B250" s="185" t="str">
        <f t="shared" si="8"/>
        <v>Supplier?</v>
      </c>
      <c r="C250" s="62" t="s">
        <v>1068</v>
      </c>
      <c r="D250" s="190"/>
      <c r="E250" s="191"/>
    </row>
    <row r="251" spans="1:5" s="168" customFormat="1" x14ac:dyDescent="0.2">
      <c r="A251" s="184">
        <f t="shared" si="9"/>
        <v>1</v>
      </c>
      <c r="B251" s="185" t="str">
        <f t="shared" si="8"/>
        <v>Lot number?</v>
      </c>
      <c r="C251" s="62" t="s">
        <v>433</v>
      </c>
      <c r="D251" s="190"/>
      <c r="E251" s="191"/>
    </row>
    <row r="252" spans="1:5" s="168" customFormat="1" x14ac:dyDescent="0.2">
      <c r="A252" s="184">
        <f t="shared" si="9"/>
        <v>1</v>
      </c>
      <c r="B252" s="185" t="str">
        <f t="shared" si="8"/>
        <v>Date of receipt?</v>
      </c>
      <c r="C252" s="62" t="s">
        <v>432</v>
      </c>
      <c r="D252" s="190"/>
      <c r="E252" s="191"/>
    </row>
    <row r="253" spans="1:5" s="168" customFormat="1" x14ac:dyDescent="0.2">
      <c r="A253" s="184">
        <f t="shared" si="9"/>
        <v>1</v>
      </c>
      <c r="B253" s="185" t="str">
        <f t="shared" si="8"/>
        <v>Appropriate storage?</v>
      </c>
      <c r="C253" s="62" t="s">
        <v>1066</v>
      </c>
      <c r="D253" s="190"/>
      <c r="E253" s="191"/>
    </row>
    <row r="254" spans="1:5" s="168" customFormat="1" x14ac:dyDescent="0.2">
      <c r="A254" s="184">
        <f t="shared" si="9"/>
        <v>1</v>
      </c>
      <c r="B254" s="185" t="str">
        <f t="shared" si="8"/>
        <v>Expiration date?</v>
      </c>
      <c r="C254" s="62" t="s">
        <v>435</v>
      </c>
      <c r="D254" s="190"/>
      <c r="E254" s="191"/>
    </row>
    <row r="255" spans="1:5" s="168" customFormat="1" x14ac:dyDescent="0.2">
      <c r="A255" s="184">
        <f t="shared" si="9"/>
        <v>1</v>
      </c>
      <c r="B255" s="185" t="str">
        <f t="shared" si="8"/>
        <v>Expected shelf life?</v>
      </c>
      <c r="C255" s="62" t="s">
        <v>1073</v>
      </c>
      <c r="D255" s="190"/>
      <c r="E255" s="191"/>
    </row>
    <row r="256" spans="1:5" s="168" customFormat="1" x14ac:dyDescent="0.2">
      <c r="A256" s="184">
        <f t="shared" si="9"/>
        <v>1</v>
      </c>
      <c r="B256" s="185" t="str">
        <f t="shared" si="8"/>
        <v>Date the material is placed in service?</v>
      </c>
      <c r="C256" s="62" t="s">
        <v>434</v>
      </c>
      <c r="D256" s="190"/>
      <c r="E256" s="191"/>
    </row>
    <row r="257" spans="1:5" s="168" customFormat="1" x14ac:dyDescent="0.2">
      <c r="A257" s="184">
        <f t="shared" si="9"/>
        <v>1</v>
      </c>
      <c r="B257" s="185" t="str">
        <f t="shared" si="8"/>
        <v>Are consumables and reagents inspected upon receipt?</v>
      </c>
      <c r="C257" s="191" t="s">
        <v>121</v>
      </c>
      <c r="D257" s="190"/>
      <c r="E257" s="191"/>
    </row>
    <row r="258" spans="1:5" s="168" customFormat="1" ht="30" x14ac:dyDescent="0.2">
      <c r="A258" s="184">
        <f t="shared" si="9"/>
        <v>1</v>
      </c>
      <c r="B258" s="185" t="str">
        <f t="shared" si="8"/>
        <v>If yes or partial, are there protocols for acceptance/rejection of consumables and reagents?</v>
      </c>
      <c r="C258" s="62" t="s">
        <v>385</v>
      </c>
      <c r="D258" s="190"/>
      <c r="E258" s="191"/>
    </row>
    <row r="259" spans="1:5" s="168" customFormat="1" x14ac:dyDescent="0.2">
      <c r="A259" s="184">
        <f t="shared" si="9"/>
        <v>1</v>
      </c>
      <c r="B259" s="185" t="str">
        <f t="shared" si="8"/>
        <v>Are consumables and reagents appropriately stored (temperature, humidity, etc.)?</v>
      </c>
      <c r="C259" s="62" t="s">
        <v>12</v>
      </c>
      <c r="D259" s="190"/>
      <c r="E259" s="191"/>
    </row>
    <row r="260" spans="1:5" s="168" customFormat="1" x14ac:dyDescent="0.2">
      <c r="A260" s="184">
        <f t="shared" si="9"/>
        <v>1</v>
      </c>
      <c r="B260" s="185" t="str">
        <f t="shared" si="8"/>
        <v>Use</v>
      </c>
      <c r="C260" s="62" t="s">
        <v>1071</v>
      </c>
      <c r="D260" s="190"/>
      <c r="E260" s="191"/>
    </row>
    <row r="261" spans="1:5" s="168" customFormat="1" x14ac:dyDescent="0.2">
      <c r="A261" s="184">
        <f t="shared" si="9"/>
        <v>1</v>
      </c>
      <c r="B261" s="185" t="str">
        <f t="shared" ref="B261:B324" si="10">IF(A261=3,E261,IF(A261=2,D261,C261))</f>
        <v>Is the date of opening clearly written on the reagents/kits?</v>
      </c>
      <c r="C261" s="62" t="s">
        <v>268</v>
      </c>
      <c r="D261" s="190"/>
      <c r="E261" s="191"/>
    </row>
    <row r="262" spans="1:5" s="168" customFormat="1" ht="30" x14ac:dyDescent="0.2">
      <c r="A262" s="184">
        <f t="shared" si="9"/>
        <v>1</v>
      </c>
      <c r="B262" s="185" t="str">
        <f t="shared" si="10"/>
        <v>Are new reagents (new product, new lot, including home-made reagents) validated against old reagents or reference materials before use?</v>
      </c>
      <c r="C262" s="191" t="s">
        <v>122</v>
      </c>
      <c r="D262" s="190"/>
      <c r="E262" s="191"/>
    </row>
    <row r="263" spans="1:5" s="168" customFormat="1" x14ac:dyDescent="0.2">
      <c r="A263" s="184">
        <f t="shared" si="9"/>
        <v>1</v>
      </c>
      <c r="B263" s="185" t="str">
        <f t="shared" si="10"/>
        <v>Is the consumption rate monitored for consumables and reagents?</v>
      </c>
      <c r="C263" s="191" t="s">
        <v>123</v>
      </c>
      <c r="D263" s="190"/>
      <c r="E263" s="191"/>
    </row>
    <row r="264" spans="1:5" s="168" customFormat="1" x14ac:dyDescent="0.2">
      <c r="A264" s="184">
        <f t="shared" si="9"/>
        <v>1</v>
      </c>
      <c r="B264" s="185" t="str">
        <f t="shared" si="10"/>
        <v>Is there a system for accurately forecasting needs for consumables and reagents?</v>
      </c>
      <c r="C264" s="191" t="s">
        <v>124</v>
      </c>
      <c r="D264" s="190"/>
      <c r="E264" s="191"/>
    </row>
    <row r="265" spans="1:5" s="168" customFormat="1" ht="30" x14ac:dyDescent="0.2">
      <c r="A265" s="184">
        <f t="shared" si="9"/>
        <v>1</v>
      </c>
      <c r="B265" s="185" t="str">
        <f t="shared" si="10"/>
        <v xml:space="preserve">Are disposable supplies (e.g. tips, plastic pipettes, gloves) reused (1.Never; 2.Sometimes; 3.Regularly; 4.Non applicable)? </v>
      </c>
      <c r="C265" s="62" t="s">
        <v>972</v>
      </c>
      <c r="D265" s="190"/>
      <c r="E265" s="191"/>
    </row>
    <row r="266" spans="1:5" s="168" customFormat="1" x14ac:dyDescent="0.2">
      <c r="A266" s="184">
        <f t="shared" si="9"/>
        <v>1</v>
      </c>
      <c r="B266" s="185" t="str">
        <f t="shared" si="10"/>
        <v>Expired reagents</v>
      </c>
      <c r="C266" s="62" t="s">
        <v>1069</v>
      </c>
      <c r="D266" s="190"/>
      <c r="E266" s="191"/>
    </row>
    <row r="267" spans="1:5" s="168" customFormat="1" x14ac:dyDescent="0.2">
      <c r="A267" s="184">
        <f t="shared" si="9"/>
        <v>1</v>
      </c>
      <c r="B267" s="185" t="str">
        <f t="shared" si="10"/>
        <v xml:space="preserve">Are expired reagents used (1.Never; 2.Sometimes; 3.Regularly; 4.Non applicable)? </v>
      </c>
      <c r="C267" s="62" t="s">
        <v>973</v>
      </c>
      <c r="D267" s="190"/>
      <c r="E267" s="191"/>
    </row>
    <row r="268" spans="1:5" s="168" customFormat="1" x14ac:dyDescent="0.2">
      <c r="A268" s="184">
        <f t="shared" si="9"/>
        <v>1</v>
      </c>
      <c r="B268" s="185" t="str">
        <f t="shared" si="10"/>
        <v>If sometimes or regularly, is quality control performed on these expired reagents?</v>
      </c>
      <c r="C268" s="62" t="s">
        <v>751</v>
      </c>
      <c r="D268" s="190"/>
      <c r="E268" s="191"/>
    </row>
    <row r="269" spans="1:5" s="168" customFormat="1" ht="30" x14ac:dyDescent="0.2">
      <c r="A269" s="184">
        <f t="shared" si="9"/>
        <v>1</v>
      </c>
      <c r="B269" s="185" t="str">
        <f t="shared" si="10"/>
        <v>If sometimes or regularly, does quality control testing demonstrate that the quality of reagents is still acceptable?</v>
      </c>
      <c r="C269" s="191" t="s">
        <v>752</v>
      </c>
      <c r="D269" s="190"/>
      <c r="E269" s="191"/>
    </row>
    <row r="270" spans="1:5" s="168" customFormat="1" x14ac:dyDescent="0.2">
      <c r="A270" s="184">
        <f t="shared" si="9"/>
        <v>1</v>
      </c>
      <c r="B270" s="185" t="str">
        <f t="shared" si="10"/>
        <v>Equipment</v>
      </c>
      <c r="C270" s="192" t="s">
        <v>269</v>
      </c>
      <c r="D270" s="190"/>
      <c r="E270" s="191"/>
    </row>
    <row r="271" spans="1:5" s="168" customFormat="1" x14ac:dyDescent="0.2">
      <c r="A271" s="184">
        <f t="shared" si="9"/>
        <v>1</v>
      </c>
      <c r="B271" s="185" t="str">
        <f t="shared" si="10"/>
        <v>Equipment inventory</v>
      </c>
      <c r="C271" s="62" t="s">
        <v>1076</v>
      </c>
      <c r="D271" s="190"/>
      <c r="E271" s="191"/>
    </row>
    <row r="272" spans="1:5" s="168" customFormat="1" x14ac:dyDescent="0.2">
      <c r="A272" s="184">
        <f t="shared" si="9"/>
        <v>1</v>
      </c>
      <c r="B272" s="185" t="str">
        <f t="shared" si="10"/>
        <v>Is there an equipment inventory?</v>
      </c>
      <c r="C272" s="62" t="s">
        <v>1078</v>
      </c>
      <c r="D272" s="190"/>
      <c r="E272" s="191"/>
    </row>
    <row r="273" spans="1:5" s="168" customFormat="1" ht="30" x14ac:dyDescent="0.2">
      <c r="A273" s="184">
        <f t="shared" si="9"/>
        <v>1</v>
      </c>
      <c r="B273" s="185" t="str">
        <f t="shared" si="10"/>
        <v>If yes or partial, is each equipment recorded with a paper or electronic equipment form?</v>
      </c>
      <c r="C273" s="62" t="s">
        <v>386</v>
      </c>
      <c r="D273" s="190"/>
      <c r="E273" s="191"/>
    </row>
    <row r="274" spans="1:5" s="168" customFormat="1" x14ac:dyDescent="0.2">
      <c r="A274" s="184">
        <f t="shared" si="9"/>
        <v>1</v>
      </c>
      <c r="B274" s="185" t="str">
        <f t="shared" si="10"/>
        <v>If yes or partial, does this form include:</v>
      </c>
      <c r="C274" s="62" t="s">
        <v>387</v>
      </c>
      <c r="D274" s="190"/>
      <c r="E274" s="191"/>
    </row>
    <row r="275" spans="1:5" s="168" customFormat="1" x14ac:dyDescent="0.2">
      <c r="A275" s="184">
        <f t="shared" ref="A275:A341" si="11">A$3</f>
        <v>1</v>
      </c>
      <c r="B275" s="185" t="str">
        <f t="shared" si="10"/>
        <v>Name of the equipment?</v>
      </c>
      <c r="C275" s="191" t="s">
        <v>125</v>
      </c>
      <c r="D275" s="190"/>
      <c r="E275" s="191"/>
    </row>
    <row r="276" spans="1:5" s="168" customFormat="1" x14ac:dyDescent="0.2">
      <c r="A276" s="184">
        <f t="shared" si="11"/>
        <v>1</v>
      </c>
      <c r="B276" s="185" t="str">
        <f t="shared" si="10"/>
        <v>Serial number?</v>
      </c>
      <c r="C276" s="191" t="s">
        <v>126</v>
      </c>
      <c r="D276" s="190"/>
      <c r="E276" s="191"/>
    </row>
    <row r="277" spans="1:5" s="168" customFormat="1" x14ac:dyDescent="0.2">
      <c r="A277" s="184">
        <f t="shared" si="11"/>
        <v>1</v>
      </c>
      <c r="B277" s="185" t="str">
        <f t="shared" si="10"/>
        <v>Name and contact details of manufacturer (or local supplier)?</v>
      </c>
      <c r="C277" s="62" t="s">
        <v>127</v>
      </c>
      <c r="D277" s="165"/>
      <c r="E277" s="191"/>
    </row>
    <row r="278" spans="1:5" s="168" customFormat="1" x14ac:dyDescent="0.2">
      <c r="A278" s="184">
        <f t="shared" si="11"/>
        <v>1</v>
      </c>
      <c r="B278" s="185" t="str">
        <f t="shared" si="10"/>
        <v>Date of receipt?</v>
      </c>
      <c r="C278" s="62" t="s">
        <v>432</v>
      </c>
      <c r="D278" s="165"/>
      <c r="E278" s="191"/>
    </row>
    <row r="279" spans="1:5" s="168" customFormat="1" x14ac:dyDescent="0.2">
      <c r="A279" s="184">
        <f t="shared" si="11"/>
        <v>1</v>
      </c>
      <c r="B279" s="185" t="str">
        <f t="shared" si="10"/>
        <v>Date of first use?</v>
      </c>
      <c r="C279" s="62" t="s">
        <v>128</v>
      </c>
      <c r="D279" s="165"/>
      <c r="E279" s="191"/>
    </row>
    <row r="280" spans="1:5" s="168" customFormat="1" x14ac:dyDescent="0.2">
      <c r="A280" s="184">
        <f t="shared" si="11"/>
        <v>1</v>
      </c>
      <c r="B280" s="185" t="str">
        <f t="shared" si="10"/>
        <v>Location in the laboratory?</v>
      </c>
      <c r="C280" s="62" t="s">
        <v>129</v>
      </c>
      <c r="D280" s="165"/>
      <c r="E280" s="191"/>
    </row>
    <row r="281" spans="1:5" s="168" customFormat="1" x14ac:dyDescent="0.2">
      <c r="A281" s="184">
        <f t="shared" si="11"/>
        <v>1</v>
      </c>
      <c r="B281" s="185" t="str">
        <f t="shared" si="10"/>
        <v>Condition (i.e. new, used)?</v>
      </c>
      <c r="C281" s="62" t="s">
        <v>389</v>
      </c>
      <c r="D281" s="165"/>
      <c r="E281" s="191"/>
    </row>
    <row r="282" spans="1:5" s="168" customFormat="1" x14ac:dyDescent="0.2">
      <c r="A282" s="184">
        <f t="shared" si="11"/>
        <v>1</v>
      </c>
      <c r="B282" s="185" t="str">
        <f t="shared" si="10"/>
        <v>Maintenance activities?</v>
      </c>
      <c r="C282" s="62" t="s">
        <v>130</v>
      </c>
      <c r="D282" s="165"/>
      <c r="E282" s="191"/>
    </row>
    <row r="283" spans="1:5" s="168" customFormat="1" x14ac:dyDescent="0.2">
      <c r="A283" s="184">
        <f t="shared" si="11"/>
        <v>1</v>
      </c>
      <c r="B283" s="185" t="str">
        <f t="shared" si="10"/>
        <v>Damage and repairs?</v>
      </c>
      <c r="C283" s="62" t="s">
        <v>131</v>
      </c>
      <c r="D283" s="165"/>
      <c r="E283" s="191"/>
    </row>
    <row r="284" spans="1:5" s="168" customFormat="1" x14ac:dyDescent="0.2">
      <c r="A284" s="184">
        <f t="shared" si="11"/>
        <v>1</v>
      </c>
      <c r="B284" s="185" t="str">
        <f t="shared" si="10"/>
        <v>The individual primarily responsible for this equipment?</v>
      </c>
      <c r="C284" s="191" t="s">
        <v>391</v>
      </c>
      <c r="D284" s="190"/>
      <c r="E284" s="191"/>
    </row>
    <row r="285" spans="1:5" s="168" customFormat="1" x14ac:dyDescent="0.2">
      <c r="A285" s="184">
        <f t="shared" si="11"/>
        <v>1</v>
      </c>
      <c r="B285" s="185" t="str">
        <f t="shared" si="10"/>
        <v>Equipment maintenance, calibration and monitoring</v>
      </c>
      <c r="C285" s="62" t="s">
        <v>1077</v>
      </c>
      <c r="E285" s="191"/>
    </row>
    <row r="286" spans="1:5" s="168" customFormat="1" ht="30" x14ac:dyDescent="0.2">
      <c r="A286" s="184">
        <f t="shared" si="11"/>
        <v>1</v>
      </c>
      <c r="B286" s="185" t="str">
        <f t="shared" si="10"/>
        <v>Are results validated against reference materials and/or methods when new equipment is introduced?</v>
      </c>
      <c r="C286" s="191" t="s">
        <v>1136</v>
      </c>
      <c r="D286" s="190"/>
      <c r="E286" s="191"/>
    </row>
    <row r="287" spans="1:5" s="168" customFormat="1" x14ac:dyDescent="0.2">
      <c r="A287" s="184">
        <f t="shared" si="11"/>
        <v>1</v>
      </c>
      <c r="B287" s="185" t="str">
        <f t="shared" si="10"/>
        <v>Is the equipment maintained in a safe working condition (including electrical safety)?</v>
      </c>
      <c r="C287" s="62" t="s">
        <v>271</v>
      </c>
      <c r="D287" s="190"/>
      <c r="E287" s="191"/>
    </row>
    <row r="288" spans="1:5" s="168" customFormat="1" ht="30" x14ac:dyDescent="0.2">
      <c r="A288" s="184">
        <f t="shared" si="11"/>
        <v>1</v>
      </c>
      <c r="B288" s="185" t="str">
        <f t="shared" si="10"/>
        <v>Is there daily monitoring and recording of temperatures for temperature-dependent equipment?</v>
      </c>
      <c r="C288" s="191" t="s">
        <v>1137</v>
      </c>
      <c r="D288" s="190"/>
      <c r="E288" s="191"/>
    </row>
    <row r="289" spans="1:5" s="168" customFormat="1" x14ac:dyDescent="0.2">
      <c r="A289" s="184">
        <f>A$3</f>
        <v>1</v>
      </c>
      <c r="B289" s="185" t="str">
        <f t="shared" si="10"/>
        <v>Is the staff duly trained and authorized before first using equipment?</v>
      </c>
      <c r="C289" s="62" t="s">
        <v>1091</v>
      </c>
      <c r="D289" s="190"/>
      <c r="E289" s="191"/>
    </row>
    <row r="290" spans="1:5" s="168" customFormat="1" x14ac:dyDescent="0.2">
      <c r="A290" s="184">
        <f t="shared" si="11"/>
        <v>1</v>
      </c>
      <c r="B290" s="185" t="str">
        <f t="shared" si="10"/>
        <v>Do only authorized personnels use the equipment?</v>
      </c>
      <c r="C290" s="62" t="s">
        <v>1074</v>
      </c>
      <c r="D290" s="190"/>
      <c r="E290" s="191"/>
    </row>
    <row r="291" spans="1:5" s="168" customFormat="1" ht="30" x14ac:dyDescent="0.2">
      <c r="A291" s="184">
        <f t="shared" si="11"/>
        <v>1</v>
      </c>
      <c r="B291" s="185" t="str">
        <f t="shared" si="10"/>
        <v>Does the laboratory have a dedicated person in charge of the equipment (maintenance management, etc.)?</v>
      </c>
      <c r="C291" s="62" t="s">
        <v>388</v>
      </c>
      <c r="D291" s="190"/>
      <c r="E291" s="191"/>
    </row>
    <row r="292" spans="1:5" s="168" customFormat="1" x14ac:dyDescent="0.2">
      <c r="A292" s="184">
        <f t="shared" si="11"/>
        <v>1</v>
      </c>
      <c r="B292" s="185" t="str">
        <f t="shared" si="10"/>
        <v>Is a preventive maintenance programme in place?</v>
      </c>
      <c r="C292" s="62" t="s">
        <v>272</v>
      </c>
      <c r="D292" s="190"/>
      <c r="E292" s="191"/>
    </row>
    <row r="293" spans="1:5" s="168" customFormat="1" x14ac:dyDescent="0.2">
      <c r="A293" s="184">
        <f t="shared" si="11"/>
        <v>1</v>
      </c>
      <c r="B293" s="185" t="str">
        <f t="shared" si="10"/>
        <v>Does the laboratory have contracts with external maintenance and repair services?</v>
      </c>
      <c r="C293" s="191" t="s">
        <v>132</v>
      </c>
      <c r="D293" s="190"/>
      <c r="E293" s="191"/>
    </row>
    <row r="294" spans="1:5" s="168" customFormat="1" x14ac:dyDescent="0.2">
      <c r="A294" s="184">
        <f t="shared" si="11"/>
        <v>1</v>
      </c>
      <c r="B294" s="185" t="str">
        <f t="shared" si="10"/>
        <v>Are data from equipment maintenance recorded and used?</v>
      </c>
      <c r="C294" s="62" t="s">
        <v>1079</v>
      </c>
      <c r="D294" s="190"/>
      <c r="E294" s="191"/>
    </row>
    <row r="295" spans="1:5" s="168" customFormat="1" x14ac:dyDescent="0.2">
      <c r="A295" s="184">
        <f t="shared" si="11"/>
        <v>1</v>
      </c>
      <c r="B295" s="185" t="str">
        <f t="shared" si="10"/>
        <v>Is there a defined protocol and time period for pipette calibration?</v>
      </c>
      <c r="C295" s="191" t="s">
        <v>112</v>
      </c>
      <c r="D295" s="190"/>
      <c r="E295" s="191"/>
    </row>
    <row r="296" spans="1:5" s="168" customFormat="1" ht="30" x14ac:dyDescent="0.2">
      <c r="A296" s="184">
        <f t="shared" si="11"/>
        <v>1</v>
      </c>
      <c r="B296" s="185" t="str">
        <f t="shared" si="10"/>
        <v>Is calibration of other equipment performed and checked regularly (pH meter, spectrophotometer, etc.)?</v>
      </c>
      <c r="C296" s="191" t="s">
        <v>133</v>
      </c>
      <c r="D296" s="190"/>
      <c r="E296" s="191"/>
    </row>
    <row r="297" spans="1:5" s="168" customFormat="1" x14ac:dyDescent="0.2">
      <c r="A297" s="184">
        <f t="shared" si="11"/>
        <v>1</v>
      </c>
      <c r="B297" s="185" t="str">
        <f t="shared" si="10"/>
        <v>Are results validated against gold standards after equipment maintenance or repair?</v>
      </c>
      <c r="C297" s="191" t="s">
        <v>134</v>
      </c>
      <c r="D297" s="190"/>
      <c r="E297" s="191"/>
    </row>
    <row r="298" spans="1:5" s="168" customFormat="1" x14ac:dyDescent="0.2">
      <c r="A298" s="184">
        <f t="shared" si="11"/>
        <v>1</v>
      </c>
      <c r="B298" s="185" t="str">
        <f t="shared" si="10"/>
        <v>Are there user manuals for most of the equipment?</v>
      </c>
      <c r="C298" s="191" t="s">
        <v>135</v>
      </c>
      <c r="D298" s="190"/>
      <c r="E298" s="191"/>
    </row>
    <row r="299" spans="1:5" s="168" customFormat="1" x14ac:dyDescent="0.2">
      <c r="A299" s="184">
        <f t="shared" si="11"/>
        <v>1</v>
      </c>
      <c r="B299" s="185" t="str">
        <f t="shared" si="10"/>
        <v>If yes, are these manuals available in the language commonly used by the staff?</v>
      </c>
      <c r="C299" s="62" t="s">
        <v>54</v>
      </c>
      <c r="D299" s="190"/>
      <c r="E299" s="191"/>
    </row>
    <row r="300" spans="1:5" s="168" customFormat="1" x14ac:dyDescent="0.2">
      <c r="A300" s="184">
        <f t="shared" si="11"/>
        <v>1</v>
      </c>
      <c r="B300" s="185" t="str">
        <f t="shared" si="10"/>
        <v>Are there sufficient spare parts for quick repairs (lamps, fuses, filters, etc.)?</v>
      </c>
      <c r="C300" s="191" t="s">
        <v>136</v>
      </c>
      <c r="D300" s="190"/>
      <c r="E300" s="191"/>
    </row>
    <row r="301" spans="1:5" s="168" customFormat="1" ht="12.75" customHeight="1" x14ac:dyDescent="0.2">
      <c r="A301" s="184">
        <f t="shared" si="11"/>
        <v>1</v>
      </c>
      <c r="B301" s="185" t="str">
        <f t="shared" si="10"/>
        <v>Is defective equipment (waiting for repair or obsolete to be removed) labelled appropriately?</v>
      </c>
      <c r="C301" s="62" t="s">
        <v>13</v>
      </c>
      <c r="D301" s="190"/>
      <c r="E301" s="191"/>
    </row>
    <row r="302" spans="1:5" s="168" customFormat="1" x14ac:dyDescent="0.2">
      <c r="A302" s="184">
        <f t="shared" si="11"/>
        <v>1</v>
      </c>
      <c r="B302" s="185" t="str">
        <f t="shared" si="10"/>
        <v>Are procedures available for the disposal of equipment?</v>
      </c>
      <c r="C302" s="191" t="s">
        <v>137</v>
      </c>
      <c r="D302" s="190"/>
      <c r="E302" s="191"/>
    </row>
    <row r="303" spans="1:5" s="168" customFormat="1" x14ac:dyDescent="0.2">
      <c r="A303" s="184">
        <f t="shared" si="11"/>
        <v>1</v>
      </c>
      <c r="B303" s="185" t="str">
        <f t="shared" si="10"/>
        <v>List of FUNCTIONING and USABLE equipment</v>
      </c>
      <c r="C303" s="62" t="s">
        <v>1164</v>
      </c>
      <c r="D303" s="190"/>
      <c r="E303" s="191"/>
    </row>
    <row r="304" spans="1:5" s="168" customFormat="1" x14ac:dyDescent="0.2">
      <c r="A304" s="184">
        <f t="shared" si="11"/>
        <v>1</v>
      </c>
      <c r="B304" s="185" t="str">
        <f t="shared" si="10"/>
        <v>Atomic Absorption Spectrometer</v>
      </c>
      <c r="C304" s="62" t="s">
        <v>69</v>
      </c>
      <c r="D304" s="190"/>
      <c r="E304" s="191"/>
    </row>
    <row r="305" spans="1:5" s="168" customFormat="1" x14ac:dyDescent="0.2">
      <c r="A305" s="184">
        <f t="shared" si="11"/>
        <v>1</v>
      </c>
      <c r="B305" s="185" t="str">
        <f t="shared" si="10"/>
        <v>Autoclave (clean)</v>
      </c>
      <c r="C305" s="62" t="s">
        <v>81</v>
      </c>
      <c r="D305" s="190"/>
      <c r="E305" s="191"/>
    </row>
    <row r="306" spans="1:5" s="168" customFormat="1" x14ac:dyDescent="0.2">
      <c r="A306" s="184">
        <f t="shared" si="11"/>
        <v>1</v>
      </c>
      <c r="B306" s="185" t="str">
        <f t="shared" si="10"/>
        <v>Autoclave (dirty)</v>
      </c>
      <c r="C306" s="62" t="s">
        <v>82</v>
      </c>
      <c r="D306" s="190"/>
      <c r="E306" s="191"/>
    </row>
    <row r="307" spans="1:5" s="168" customFormat="1" x14ac:dyDescent="0.2">
      <c r="A307" s="184">
        <f t="shared" si="11"/>
        <v>1</v>
      </c>
      <c r="B307" s="185" t="str">
        <f t="shared" si="10"/>
        <v>Automated microbial identification and susceptibility testing systems</v>
      </c>
      <c r="C307" s="62" t="s">
        <v>77</v>
      </c>
      <c r="D307" s="190"/>
      <c r="E307" s="191"/>
    </row>
    <row r="308" spans="1:5" s="168" customFormat="1" x14ac:dyDescent="0.2">
      <c r="A308" s="184">
        <f t="shared" si="11"/>
        <v>1</v>
      </c>
      <c r="B308" s="185" t="str">
        <f t="shared" si="10"/>
        <v>Automatic pipette (other than micropipettes)</v>
      </c>
      <c r="C308" s="62" t="s">
        <v>991</v>
      </c>
      <c r="D308" s="190"/>
      <c r="E308" s="191"/>
    </row>
    <row r="309" spans="1:5" s="168" customFormat="1" x14ac:dyDescent="0.2">
      <c r="A309" s="184">
        <f t="shared" si="11"/>
        <v>1</v>
      </c>
      <c r="B309" s="185" t="str">
        <f t="shared" si="10"/>
        <v>Basic scale</v>
      </c>
      <c r="C309" s="62" t="s">
        <v>73</v>
      </c>
      <c r="D309" s="190"/>
      <c r="E309" s="191"/>
    </row>
    <row r="310" spans="1:5" s="168" customFormat="1" x14ac:dyDescent="0.2">
      <c r="A310" s="184">
        <f t="shared" si="11"/>
        <v>1</v>
      </c>
      <c r="B310" s="185" t="str">
        <f t="shared" si="10"/>
        <v>Beta and gamma (scintillation) counters</v>
      </c>
      <c r="C310" s="62" t="s">
        <v>68</v>
      </c>
      <c r="D310" s="190"/>
      <c r="E310" s="191"/>
    </row>
    <row r="311" spans="1:5" s="168" customFormat="1" x14ac:dyDescent="0.2">
      <c r="A311" s="184">
        <f t="shared" si="11"/>
        <v>1</v>
      </c>
      <c r="B311" s="185" t="str">
        <f t="shared" si="10"/>
        <v>Binocular microscope</v>
      </c>
      <c r="C311" s="62" t="s">
        <v>83</v>
      </c>
      <c r="D311" s="190"/>
      <c r="E311" s="191"/>
    </row>
    <row r="312" spans="1:5" s="168" customFormat="1" x14ac:dyDescent="0.2">
      <c r="A312" s="184">
        <f t="shared" si="11"/>
        <v>1</v>
      </c>
      <c r="B312" s="185" t="str">
        <f t="shared" si="10"/>
        <v>Biosafety Cabinet (BSC) class I</v>
      </c>
      <c r="C312" s="62" t="s">
        <v>891</v>
      </c>
      <c r="D312" s="190"/>
      <c r="E312" s="191"/>
    </row>
    <row r="313" spans="1:5" s="168" customFormat="1" x14ac:dyDescent="0.2">
      <c r="A313" s="184">
        <f t="shared" si="11"/>
        <v>1</v>
      </c>
      <c r="B313" s="185" t="str">
        <f t="shared" si="10"/>
        <v>Biosafety Cabinet class II</v>
      </c>
      <c r="C313" s="62" t="s">
        <v>138</v>
      </c>
      <c r="D313" s="165"/>
      <c r="E313" s="191"/>
    </row>
    <row r="314" spans="1:5" s="168" customFormat="1" x14ac:dyDescent="0.2">
      <c r="A314" s="184">
        <f t="shared" si="11"/>
        <v>1</v>
      </c>
      <c r="B314" s="185" t="str">
        <f t="shared" si="10"/>
        <v>Biosafety Cabinet class III</v>
      </c>
      <c r="C314" s="62" t="s">
        <v>139</v>
      </c>
      <c r="D314" s="165"/>
      <c r="E314" s="191"/>
    </row>
    <row r="315" spans="1:5" s="168" customFormat="1" x14ac:dyDescent="0.2">
      <c r="A315" s="184">
        <f t="shared" si="11"/>
        <v>1</v>
      </c>
      <c r="B315" s="185" t="str">
        <f t="shared" si="10"/>
        <v>Blood culture automated incubator</v>
      </c>
      <c r="C315" s="62" t="s">
        <v>76</v>
      </c>
      <c r="D315" s="190"/>
      <c r="E315" s="191"/>
    </row>
    <row r="316" spans="1:5" s="168" customFormat="1" x14ac:dyDescent="0.2">
      <c r="A316" s="184">
        <f t="shared" si="11"/>
        <v>1</v>
      </c>
      <c r="B316" s="185" t="str">
        <f t="shared" si="10"/>
        <v>Bunsen burner + gas bottle</v>
      </c>
      <c r="C316" s="62" t="s">
        <v>716</v>
      </c>
      <c r="D316" s="190"/>
      <c r="E316" s="191"/>
    </row>
    <row r="317" spans="1:5" s="168" customFormat="1" x14ac:dyDescent="0.2">
      <c r="A317" s="184">
        <f t="shared" si="11"/>
        <v>1</v>
      </c>
      <c r="B317" s="185" t="str">
        <f t="shared" si="10"/>
        <v>Candle jar</v>
      </c>
      <c r="C317" s="62" t="s">
        <v>84</v>
      </c>
      <c r="D317" s="190"/>
      <c r="E317" s="191"/>
    </row>
    <row r="318" spans="1:5" s="168" customFormat="1" x14ac:dyDescent="0.2">
      <c r="A318" s="184">
        <f t="shared" si="11"/>
        <v>1</v>
      </c>
      <c r="B318" s="185" t="str">
        <f t="shared" si="10"/>
        <v>Centrifuge, cooled</v>
      </c>
      <c r="C318" s="62" t="s">
        <v>55</v>
      </c>
      <c r="D318" s="190"/>
      <c r="E318" s="191"/>
    </row>
    <row r="319" spans="1:5" s="168" customFormat="1" x14ac:dyDescent="0.2">
      <c r="A319" s="184">
        <f t="shared" si="11"/>
        <v>1</v>
      </c>
      <c r="B319" s="185" t="str">
        <f t="shared" si="10"/>
        <v>Centrifuge, simple</v>
      </c>
      <c r="C319" s="62" t="s">
        <v>56</v>
      </c>
      <c r="D319" s="190"/>
      <c r="E319" s="191"/>
    </row>
    <row r="320" spans="1:5" s="168" customFormat="1" x14ac:dyDescent="0.2">
      <c r="A320" s="184">
        <f t="shared" si="11"/>
        <v>1</v>
      </c>
      <c r="B320" s="185" t="str">
        <f t="shared" si="10"/>
        <v>Chemistry analyser</v>
      </c>
      <c r="C320" s="62" t="s">
        <v>14</v>
      </c>
      <c r="D320" s="190"/>
      <c r="E320" s="191"/>
    </row>
    <row r="321" spans="1:5" s="168" customFormat="1" x14ac:dyDescent="0.2">
      <c r="A321" s="184">
        <f t="shared" si="11"/>
        <v>1</v>
      </c>
      <c r="B321" s="185" t="str">
        <f t="shared" si="10"/>
        <v>CO2 incubator</v>
      </c>
      <c r="C321" s="62" t="s">
        <v>884</v>
      </c>
      <c r="D321" s="190"/>
      <c r="E321" s="191"/>
    </row>
    <row r="322" spans="1:5" s="168" customFormat="1" x14ac:dyDescent="0.2">
      <c r="A322" s="184">
        <f t="shared" si="11"/>
        <v>1</v>
      </c>
      <c r="B322" s="185" t="str">
        <f t="shared" si="10"/>
        <v>Coagulometer</v>
      </c>
      <c r="C322" s="62" t="s">
        <v>65</v>
      </c>
      <c r="D322" s="190"/>
      <c r="E322" s="191"/>
    </row>
    <row r="323" spans="1:5" s="168" customFormat="1" x14ac:dyDescent="0.2">
      <c r="A323" s="184">
        <f t="shared" si="11"/>
        <v>1</v>
      </c>
      <c r="B323" s="185" t="str">
        <f t="shared" si="10"/>
        <v>Colorimeter</v>
      </c>
      <c r="C323" s="62" t="s">
        <v>63</v>
      </c>
      <c r="D323" s="190"/>
      <c r="E323" s="191"/>
    </row>
    <row r="324" spans="1:5" s="168" customFormat="1" x14ac:dyDescent="0.2">
      <c r="A324" s="184">
        <f t="shared" si="11"/>
        <v>1</v>
      </c>
      <c r="B324" s="185" t="str">
        <f t="shared" si="10"/>
        <v>Computer for laboratory work</v>
      </c>
      <c r="C324" s="62" t="s">
        <v>717</v>
      </c>
      <c r="D324" s="190"/>
      <c r="E324" s="191"/>
    </row>
    <row r="325" spans="1:5" s="168" customFormat="1" x14ac:dyDescent="0.2">
      <c r="A325" s="184">
        <f t="shared" si="11"/>
        <v>1</v>
      </c>
      <c r="B325" s="185" t="str">
        <f t="shared" ref="B325:B390" si="12">IF(A325=3,E325,IF(A325=2,D325,C325))</f>
        <v>Computer for office work</v>
      </c>
      <c r="C325" s="62" t="s">
        <v>714</v>
      </c>
      <c r="D325" s="190"/>
      <c r="E325" s="191"/>
    </row>
    <row r="326" spans="1:5" s="168" customFormat="1" x14ac:dyDescent="0.2">
      <c r="A326" s="184">
        <f t="shared" si="11"/>
        <v>1</v>
      </c>
      <c r="B326" s="185" t="str">
        <f t="shared" si="12"/>
        <v>DNA automated extractor</v>
      </c>
      <c r="C326" s="62" t="s">
        <v>173</v>
      </c>
      <c r="D326" s="190"/>
      <c r="E326" s="191"/>
    </row>
    <row r="327" spans="1:5" s="168" customFormat="1" x14ac:dyDescent="0.2">
      <c r="A327" s="184">
        <f t="shared" si="11"/>
        <v>1</v>
      </c>
      <c r="B327" s="185" t="str">
        <f>IF(A327=3,E327,IF(A327=2,D327,C327))</f>
        <v>Dry ice machine</v>
      </c>
      <c r="C327" s="62" t="s">
        <v>745</v>
      </c>
      <c r="D327" s="190"/>
      <c r="E327" s="191"/>
    </row>
    <row r="328" spans="1:5" s="168" customFormat="1" x14ac:dyDescent="0.2">
      <c r="A328" s="184">
        <f t="shared" si="11"/>
        <v>1</v>
      </c>
      <c r="B328" s="185" t="str">
        <f t="shared" si="12"/>
        <v>Electrophoresis equipment</v>
      </c>
      <c r="C328" s="62" t="s">
        <v>85</v>
      </c>
      <c r="D328" s="190"/>
      <c r="E328" s="191"/>
    </row>
    <row r="329" spans="1:5" s="168" customFormat="1" x14ac:dyDescent="0.2">
      <c r="A329" s="184">
        <f t="shared" si="11"/>
        <v>1</v>
      </c>
      <c r="B329" s="185" t="str">
        <f t="shared" si="12"/>
        <v>ELISA equipment (Washer/Incubator/Reader)</v>
      </c>
      <c r="C329" s="62" t="s">
        <v>86</v>
      </c>
      <c r="D329" s="190"/>
      <c r="E329" s="191"/>
    </row>
    <row r="330" spans="1:5" s="168" customFormat="1" x14ac:dyDescent="0.2">
      <c r="A330" s="184">
        <f t="shared" si="11"/>
        <v>1</v>
      </c>
      <c r="B330" s="185" t="str">
        <f t="shared" si="12"/>
        <v>Flame photometer</v>
      </c>
      <c r="C330" s="62" t="s">
        <v>66</v>
      </c>
      <c r="D330" s="190"/>
      <c r="E330" s="191"/>
    </row>
    <row r="331" spans="1:5" s="168" customFormat="1" x14ac:dyDescent="0.2">
      <c r="A331" s="184">
        <f t="shared" si="11"/>
        <v>1</v>
      </c>
      <c r="B331" s="185" t="str">
        <f t="shared" si="12"/>
        <v>Flow cytometer</v>
      </c>
      <c r="C331" s="62" t="s">
        <v>75</v>
      </c>
      <c r="D331" s="190"/>
      <c r="E331" s="191"/>
    </row>
    <row r="332" spans="1:5" s="168" customFormat="1" x14ac:dyDescent="0.2">
      <c r="A332" s="184">
        <f t="shared" si="11"/>
        <v>1</v>
      </c>
      <c r="B332" s="185" t="str">
        <f t="shared" si="12"/>
        <v>Fluorescence microscope</v>
      </c>
      <c r="C332" s="62" t="s">
        <v>87</v>
      </c>
      <c r="D332" s="190"/>
      <c r="E332" s="191"/>
    </row>
    <row r="333" spans="1:5" s="168" customFormat="1" x14ac:dyDescent="0.2">
      <c r="A333" s="184">
        <f t="shared" si="11"/>
        <v>1</v>
      </c>
      <c r="B333" s="185" t="str">
        <f t="shared" si="12"/>
        <v>Fluorimeter</v>
      </c>
      <c r="C333" s="62" t="s">
        <v>57</v>
      </c>
      <c r="D333" s="190"/>
      <c r="E333" s="191"/>
    </row>
    <row r="334" spans="1:5" s="168" customFormat="1" x14ac:dyDescent="0.2">
      <c r="A334" s="184">
        <f t="shared" si="11"/>
        <v>1</v>
      </c>
      <c r="B334" s="185" t="str">
        <f t="shared" si="12"/>
        <v>Freezer -20°C</v>
      </c>
      <c r="C334" s="62" t="s">
        <v>58</v>
      </c>
      <c r="D334" s="190"/>
      <c r="E334" s="191"/>
    </row>
    <row r="335" spans="1:5" s="168" customFormat="1" x14ac:dyDescent="0.2">
      <c r="A335" s="184">
        <f t="shared" si="11"/>
        <v>1</v>
      </c>
      <c r="B335" s="185" t="str">
        <f t="shared" si="12"/>
        <v>Freezer -70°C</v>
      </c>
      <c r="C335" s="62" t="s">
        <v>59</v>
      </c>
      <c r="D335" s="190"/>
      <c r="E335" s="191"/>
    </row>
    <row r="336" spans="1:5" s="168" customFormat="1" x14ac:dyDescent="0.2">
      <c r="A336" s="184">
        <f t="shared" si="11"/>
        <v>1</v>
      </c>
      <c r="B336" s="185" t="str">
        <f t="shared" si="12"/>
        <v>Gas Chromatography with any detection system</v>
      </c>
      <c r="C336" s="62" t="s">
        <v>170</v>
      </c>
      <c r="D336" s="190"/>
      <c r="E336" s="191"/>
    </row>
    <row r="337" spans="1:5" s="168" customFormat="1" x14ac:dyDescent="0.2">
      <c r="A337" s="184">
        <f t="shared" si="11"/>
        <v>1</v>
      </c>
      <c r="B337" s="185" t="str">
        <f t="shared" si="12"/>
        <v>Gel electrophoresis for nucleic acids and peptides</v>
      </c>
      <c r="C337" s="62" t="s">
        <v>171</v>
      </c>
      <c r="D337" s="190"/>
      <c r="E337" s="191"/>
    </row>
    <row r="338" spans="1:5" s="168" customFormat="1" x14ac:dyDescent="0.2">
      <c r="A338" s="184">
        <f t="shared" si="11"/>
        <v>1</v>
      </c>
      <c r="B338" s="185" t="str">
        <f t="shared" si="12"/>
        <v>Glassware kit</v>
      </c>
      <c r="C338" s="62" t="s">
        <v>93</v>
      </c>
      <c r="D338" s="190"/>
      <c r="E338" s="191"/>
    </row>
    <row r="339" spans="1:5" s="168" customFormat="1" x14ac:dyDescent="0.2">
      <c r="A339" s="184">
        <f t="shared" si="11"/>
        <v>1</v>
      </c>
      <c r="B339" s="185" t="str">
        <f t="shared" si="12"/>
        <v>Haematology automated analyser</v>
      </c>
      <c r="C339" s="62" t="s">
        <v>15</v>
      </c>
      <c r="D339" s="190"/>
      <c r="E339" s="191"/>
    </row>
    <row r="340" spans="1:5" s="168" customFormat="1" x14ac:dyDescent="0.2">
      <c r="A340" s="184">
        <f t="shared" si="11"/>
        <v>1</v>
      </c>
      <c r="B340" s="185" t="str">
        <f t="shared" si="12"/>
        <v>Heated magnetic agitator</v>
      </c>
      <c r="C340" s="62" t="s">
        <v>172</v>
      </c>
      <c r="D340" s="190"/>
      <c r="E340" s="191"/>
    </row>
    <row r="341" spans="1:5" s="168" customFormat="1" x14ac:dyDescent="0.2">
      <c r="A341" s="184">
        <f t="shared" si="11"/>
        <v>1</v>
      </c>
      <c r="B341" s="185" t="str">
        <f t="shared" si="12"/>
        <v>Haematocrit centrifuge</v>
      </c>
      <c r="C341" s="62" t="s">
        <v>16</v>
      </c>
      <c r="D341" s="190"/>
      <c r="E341" s="191"/>
    </row>
    <row r="342" spans="1:5" s="168" customFormat="1" x14ac:dyDescent="0.2">
      <c r="A342" s="184">
        <f t="shared" ref="A342:A425" si="13">A$3</f>
        <v>1</v>
      </c>
      <c r="B342" s="185" t="str">
        <f t="shared" si="12"/>
        <v>High Performance Liquid Chromatography with any detection system</v>
      </c>
      <c r="C342" s="62" t="s">
        <v>94</v>
      </c>
      <c r="D342" s="190"/>
      <c r="E342" s="191"/>
    </row>
    <row r="343" spans="1:5" s="168" customFormat="1" x14ac:dyDescent="0.2">
      <c r="A343" s="184">
        <f t="shared" si="13"/>
        <v>1</v>
      </c>
      <c r="B343" s="185" t="str">
        <f t="shared" si="12"/>
        <v>Immunoassays automated analyser</v>
      </c>
      <c r="C343" s="62" t="s">
        <v>17</v>
      </c>
      <c r="D343" s="190"/>
      <c r="E343" s="191"/>
    </row>
    <row r="344" spans="1:5" s="168" customFormat="1" x14ac:dyDescent="0.2">
      <c r="A344" s="184">
        <f t="shared" si="13"/>
        <v>1</v>
      </c>
      <c r="B344" s="185" t="str">
        <f t="shared" si="12"/>
        <v>Incubator</v>
      </c>
      <c r="C344" s="62" t="s">
        <v>61</v>
      </c>
      <c r="D344" s="190"/>
      <c r="E344" s="191"/>
    </row>
    <row r="345" spans="1:5" s="168" customFormat="1" x14ac:dyDescent="0.2">
      <c r="A345" s="184">
        <f t="shared" si="13"/>
        <v>1</v>
      </c>
      <c r="B345" s="185" t="str">
        <f t="shared" si="12"/>
        <v>Lyophilizer</v>
      </c>
      <c r="C345" s="191" t="s">
        <v>140</v>
      </c>
      <c r="D345" s="190"/>
      <c r="E345" s="191"/>
    </row>
    <row r="346" spans="1:5" s="168" customFormat="1" x14ac:dyDescent="0.2">
      <c r="A346" s="184">
        <f t="shared" si="13"/>
        <v>1</v>
      </c>
      <c r="B346" s="185" t="str">
        <f t="shared" si="12"/>
        <v>Manipulation box (chemical hood)</v>
      </c>
      <c r="C346" s="62" t="s">
        <v>719</v>
      </c>
      <c r="D346" s="190"/>
      <c r="E346" s="191"/>
    </row>
    <row r="347" spans="1:5" s="168" customFormat="1" x14ac:dyDescent="0.2">
      <c r="A347" s="184">
        <f t="shared" si="13"/>
        <v>1</v>
      </c>
      <c r="B347" s="185" t="str">
        <f t="shared" si="12"/>
        <v>Mass Spectrometry (with or without Liquid Chromatography)</v>
      </c>
      <c r="C347" s="62" t="s">
        <v>1075</v>
      </c>
      <c r="D347" s="190"/>
      <c r="E347" s="191"/>
    </row>
    <row r="348" spans="1:5" s="168" customFormat="1" x14ac:dyDescent="0.2">
      <c r="A348" s="184">
        <f t="shared" si="13"/>
        <v>1</v>
      </c>
      <c r="B348" s="185" t="str">
        <f t="shared" si="12"/>
        <v>McFarland photometer</v>
      </c>
      <c r="C348" s="62" t="s">
        <v>70</v>
      </c>
      <c r="D348" s="190"/>
      <c r="E348" s="191"/>
    </row>
    <row r="349" spans="1:5" s="168" customFormat="1" x14ac:dyDescent="0.2">
      <c r="A349" s="184">
        <f t="shared" si="13"/>
        <v>1</v>
      </c>
      <c r="B349" s="185" t="str">
        <f t="shared" si="12"/>
        <v>Media dispenser</v>
      </c>
      <c r="C349" s="62" t="s">
        <v>71</v>
      </c>
      <c r="D349" s="190"/>
      <c r="E349" s="191"/>
    </row>
    <row r="350" spans="1:5" s="168" customFormat="1" x14ac:dyDescent="0.2">
      <c r="A350" s="184">
        <f t="shared" si="13"/>
        <v>1</v>
      </c>
      <c r="B350" s="185" t="str">
        <f t="shared" si="12"/>
        <v>Micropipette 1-5ml</v>
      </c>
      <c r="C350" s="195" t="s">
        <v>142</v>
      </c>
      <c r="D350" s="196"/>
      <c r="E350" s="191"/>
    </row>
    <row r="351" spans="1:5" s="168" customFormat="1" x14ac:dyDescent="0.2">
      <c r="A351" s="184">
        <f t="shared" si="13"/>
        <v>1</v>
      </c>
      <c r="B351" s="185" t="str">
        <f t="shared" si="12"/>
        <v>Micropipette 20 µl</v>
      </c>
      <c r="C351" s="62" t="s">
        <v>143</v>
      </c>
      <c r="D351" s="165"/>
      <c r="E351" s="191"/>
    </row>
    <row r="352" spans="1:5" s="168" customFormat="1" x14ac:dyDescent="0.2">
      <c r="A352" s="184">
        <f t="shared" si="13"/>
        <v>1</v>
      </c>
      <c r="B352" s="185" t="str">
        <f t="shared" si="12"/>
        <v>Micropipette 200- 1000µl</v>
      </c>
      <c r="C352" s="62" t="s">
        <v>144</v>
      </c>
      <c r="D352" s="165"/>
      <c r="E352" s="191"/>
    </row>
    <row r="353" spans="1:5" s="168" customFormat="1" x14ac:dyDescent="0.2">
      <c r="A353" s="184">
        <f t="shared" si="13"/>
        <v>1</v>
      </c>
      <c r="B353" s="185" t="str">
        <f t="shared" si="12"/>
        <v>Micropipette 5- 50µl</v>
      </c>
      <c r="C353" s="62" t="s">
        <v>145</v>
      </c>
      <c r="D353" s="165"/>
      <c r="E353" s="191"/>
    </row>
    <row r="354" spans="1:5" s="168" customFormat="1" x14ac:dyDescent="0.2">
      <c r="A354" s="184">
        <f t="shared" si="13"/>
        <v>1</v>
      </c>
      <c r="B354" s="185" t="str">
        <f t="shared" si="12"/>
        <v>Micropipette 50- 200µl</v>
      </c>
      <c r="C354" s="62" t="s">
        <v>146</v>
      </c>
      <c r="D354" s="165"/>
      <c r="E354" s="191"/>
    </row>
    <row r="355" spans="1:5" s="168" customFormat="1" x14ac:dyDescent="0.2">
      <c r="A355" s="184">
        <f t="shared" si="13"/>
        <v>1</v>
      </c>
      <c r="B355" s="185" t="str">
        <f t="shared" si="12"/>
        <v>Oven</v>
      </c>
      <c r="C355" s="62" t="s">
        <v>72</v>
      </c>
      <c r="D355" s="190"/>
      <c r="E355" s="191"/>
    </row>
    <row r="356" spans="1:5" s="168" customFormat="1" x14ac:dyDescent="0.2">
      <c r="A356" s="184">
        <f t="shared" si="13"/>
        <v>1</v>
      </c>
      <c r="B356" s="185" t="str">
        <f t="shared" si="12"/>
        <v>pH meter</v>
      </c>
      <c r="C356" s="191" t="s">
        <v>147</v>
      </c>
      <c r="D356" s="190"/>
      <c r="E356" s="191"/>
    </row>
    <row r="357" spans="1:5" s="168" customFormat="1" x14ac:dyDescent="0.2">
      <c r="A357" s="184">
        <f t="shared" si="13"/>
        <v>1</v>
      </c>
      <c r="B357" s="185" t="str">
        <f t="shared" si="12"/>
        <v>Photographic equipment</v>
      </c>
      <c r="C357" s="62" t="s">
        <v>796</v>
      </c>
      <c r="D357" s="190"/>
      <c r="E357" s="191"/>
    </row>
    <row r="358" spans="1:5" s="168" customFormat="1" x14ac:dyDescent="0.2">
      <c r="A358" s="184">
        <f t="shared" si="13"/>
        <v>1</v>
      </c>
      <c r="B358" s="185" t="str">
        <f t="shared" si="12"/>
        <v>Plexiglass screen</v>
      </c>
      <c r="C358" s="191" t="s">
        <v>148</v>
      </c>
      <c r="D358" s="190"/>
      <c r="E358" s="191"/>
    </row>
    <row r="359" spans="1:5" s="168" customFormat="1" x14ac:dyDescent="0.2">
      <c r="A359" s="184">
        <f t="shared" si="13"/>
        <v>1</v>
      </c>
      <c r="B359" s="185" t="str">
        <f t="shared" si="12"/>
        <v>Precision scale</v>
      </c>
      <c r="C359" s="62" t="s">
        <v>74</v>
      </c>
      <c r="D359" s="190"/>
      <c r="E359" s="191"/>
    </row>
    <row r="360" spans="1:5" s="168" customFormat="1" x14ac:dyDescent="0.2">
      <c r="A360" s="184">
        <f t="shared" si="13"/>
        <v>1</v>
      </c>
      <c r="B360" s="185" t="str">
        <f t="shared" si="12"/>
        <v>Printer for laboratory work</v>
      </c>
      <c r="C360" s="62" t="s">
        <v>718</v>
      </c>
      <c r="D360" s="190"/>
      <c r="E360" s="191"/>
    </row>
    <row r="361" spans="1:5" s="168" customFormat="1" x14ac:dyDescent="0.2">
      <c r="A361" s="184">
        <f t="shared" si="13"/>
        <v>1</v>
      </c>
      <c r="B361" s="185" t="str">
        <f t="shared" si="12"/>
        <v>Printer for office work</v>
      </c>
      <c r="C361" s="62" t="s">
        <v>715</v>
      </c>
      <c r="D361" s="190"/>
      <c r="E361" s="191"/>
    </row>
    <row r="362" spans="1:5" s="168" customFormat="1" x14ac:dyDescent="0.2">
      <c r="A362" s="184">
        <f t="shared" si="13"/>
        <v>1</v>
      </c>
      <c r="B362" s="185" t="str">
        <f t="shared" si="12"/>
        <v>Pulsed Field Gel Electrophoresis</v>
      </c>
      <c r="C362" s="62" t="s">
        <v>92</v>
      </c>
      <c r="D362" s="190"/>
      <c r="E362" s="191"/>
    </row>
    <row r="363" spans="1:5" s="168" customFormat="1" x14ac:dyDescent="0.2">
      <c r="A363" s="184">
        <f t="shared" si="13"/>
        <v>1</v>
      </c>
      <c r="B363" s="185" t="str">
        <f t="shared" si="12"/>
        <v>Refrigerator</v>
      </c>
      <c r="C363" s="62" t="s">
        <v>60</v>
      </c>
      <c r="D363" s="190"/>
      <c r="E363" s="191"/>
    </row>
    <row r="364" spans="1:5" s="168" customFormat="1" x14ac:dyDescent="0.2">
      <c r="A364" s="184">
        <f t="shared" si="13"/>
        <v>1</v>
      </c>
      <c r="B364" s="185" t="str">
        <f t="shared" si="12"/>
        <v>Rotary agitator</v>
      </c>
      <c r="C364" s="191" t="s">
        <v>149</v>
      </c>
      <c r="D364" s="190"/>
      <c r="E364" s="191"/>
    </row>
    <row r="365" spans="1:5" s="168" customFormat="1" x14ac:dyDescent="0.2">
      <c r="A365" s="184">
        <f t="shared" si="13"/>
        <v>1</v>
      </c>
      <c r="B365" s="185" t="str">
        <f t="shared" si="12"/>
        <v>Semi-automated microbial identification or susceptibility testing systems</v>
      </c>
      <c r="C365" s="62" t="s">
        <v>80</v>
      </c>
      <c r="D365" s="190"/>
      <c r="E365" s="191"/>
    </row>
    <row r="366" spans="1:5" s="168" customFormat="1" x14ac:dyDescent="0.2">
      <c r="A366" s="184">
        <f t="shared" si="13"/>
        <v>1</v>
      </c>
      <c r="B366" s="185" t="str">
        <f t="shared" si="12"/>
        <v>Slide dryer</v>
      </c>
      <c r="C366" s="62" t="s">
        <v>797</v>
      </c>
      <c r="D366" s="190"/>
      <c r="E366" s="191"/>
    </row>
    <row r="367" spans="1:5" s="168" customFormat="1" x14ac:dyDescent="0.2">
      <c r="A367" s="184">
        <f t="shared" si="13"/>
        <v>1</v>
      </c>
      <c r="B367" s="185" t="str">
        <f t="shared" si="12"/>
        <v>Thermal cycler (Thermocycler, PCR Machine or DNA Amplifier), Conventional</v>
      </c>
      <c r="C367" s="62" t="s">
        <v>747</v>
      </c>
      <c r="D367" s="190"/>
      <c r="E367" s="191"/>
    </row>
    <row r="368" spans="1:5" s="168" customFormat="1" x14ac:dyDescent="0.2">
      <c r="A368" s="184">
        <f t="shared" si="13"/>
        <v>1</v>
      </c>
      <c r="B368" s="185" t="str">
        <f>IF(A368=3,E368,IF(A368=2,D368,C368))</f>
        <v>Thermal cycler (Thermocycler, PCR Machine or DNA Amplifier), Real Time</v>
      </c>
      <c r="C368" s="62" t="s">
        <v>746</v>
      </c>
      <c r="D368" s="190"/>
      <c r="E368" s="191"/>
    </row>
    <row r="369" spans="1:5" s="168" customFormat="1" x14ac:dyDescent="0.2">
      <c r="A369" s="184">
        <f t="shared" si="13"/>
        <v>1</v>
      </c>
      <c r="B369" s="185" t="str">
        <f t="shared" si="12"/>
        <v>Thin Layer Chromatography (with/without scanning device)</v>
      </c>
      <c r="C369" s="62" t="s">
        <v>67</v>
      </c>
      <c r="D369" s="190"/>
      <c r="E369" s="191"/>
    </row>
    <row r="370" spans="1:5" s="168" customFormat="1" x14ac:dyDescent="0.2">
      <c r="A370" s="184">
        <f t="shared" si="13"/>
        <v>1</v>
      </c>
      <c r="B370" s="185" t="str">
        <f t="shared" si="12"/>
        <v>Turbidimeter</v>
      </c>
      <c r="C370" s="62" t="s">
        <v>64</v>
      </c>
      <c r="D370" s="190"/>
      <c r="E370" s="191"/>
    </row>
    <row r="371" spans="1:5" s="168" customFormat="1" x14ac:dyDescent="0.2">
      <c r="A371" s="184">
        <f t="shared" si="13"/>
        <v>1</v>
      </c>
      <c r="B371" s="185" t="str">
        <f t="shared" si="12"/>
        <v>UV light table</v>
      </c>
      <c r="C371" s="62" t="s">
        <v>176</v>
      </c>
      <c r="D371" s="190"/>
      <c r="E371" s="191"/>
    </row>
    <row r="372" spans="1:5" s="168" customFormat="1" x14ac:dyDescent="0.2">
      <c r="A372" s="184">
        <f t="shared" si="13"/>
        <v>1</v>
      </c>
      <c r="B372" s="185" t="str">
        <f t="shared" si="12"/>
        <v>UV/visible spectrophotometer</v>
      </c>
      <c r="C372" s="62" t="s">
        <v>62</v>
      </c>
      <c r="D372" s="190"/>
      <c r="E372" s="191"/>
    </row>
    <row r="373" spans="1:5" s="168" customFormat="1" x14ac:dyDescent="0.2">
      <c r="A373" s="184">
        <f t="shared" si="13"/>
        <v>1</v>
      </c>
      <c r="B373" s="185" t="str">
        <f t="shared" si="12"/>
        <v>Vacuum pump</v>
      </c>
      <c r="C373" s="62" t="s">
        <v>948</v>
      </c>
      <c r="D373" s="190"/>
      <c r="E373" s="191"/>
    </row>
    <row r="374" spans="1:5" s="168" customFormat="1" x14ac:dyDescent="0.2">
      <c r="A374" s="184">
        <f t="shared" si="13"/>
        <v>1</v>
      </c>
      <c r="B374" s="185" t="str">
        <f t="shared" si="12"/>
        <v>Vortex</v>
      </c>
      <c r="C374" s="62" t="s">
        <v>174</v>
      </c>
      <c r="D374" s="190"/>
      <c r="E374" s="191"/>
    </row>
    <row r="375" spans="1:5" s="168" customFormat="1" x14ac:dyDescent="0.2">
      <c r="A375" s="184">
        <f t="shared" si="13"/>
        <v>1</v>
      </c>
      <c r="B375" s="185" t="str">
        <f t="shared" si="12"/>
        <v>Washing machine for glassware</v>
      </c>
      <c r="C375" s="62" t="s">
        <v>798</v>
      </c>
      <c r="D375" s="190"/>
      <c r="E375" s="191"/>
    </row>
    <row r="376" spans="1:5" s="168" customFormat="1" x14ac:dyDescent="0.2">
      <c r="A376" s="184">
        <f t="shared" si="13"/>
        <v>1</v>
      </c>
      <c r="B376" s="185" t="str">
        <f t="shared" si="12"/>
        <v>Water distiller</v>
      </c>
      <c r="C376" s="62" t="s">
        <v>175</v>
      </c>
      <c r="D376" s="190"/>
      <c r="E376" s="191"/>
    </row>
    <row r="377" spans="1:5" s="168" customFormat="1" x14ac:dyDescent="0.2">
      <c r="A377" s="184">
        <f t="shared" si="13"/>
        <v>1</v>
      </c>
      <c r="B377" s="185" t="str">
        <f t="shared" si="12"/>
        <v>Water bath</v>
      </c>
      <c r="C377" s="191" t="s">
        <v>150</v>
      </c>
      <c r="D377" s="190"/>
      <c r="E377" s="191"/>
    </row>
    <row r="378" spans="1:5" s="168" customFormat="1" x14ac:dyDescent="0.2">
      <c r="A378" s="184">
        <f t="shared" si="13"/>
        <v>1</v>
      </c>
      <c r="B378" s="185" t="str">
        <f t="shared" si="12"/>
        <v>Number</v>
      </c>
      <c r="C378" s="62" t="s">
        <v>1163</v>
      </c>
      <c r="D378" s="190"/>
      <c r="E378" s="191"/>
    </row>
    <row r="379" spans="1:5" s="168" customFormat="1" x14ac:dyDescent="0.2">
      <c r="A379" s="184">
        <f t="shared" si="13"/>
        <v>1</v>
      </c>
      <c r="B379" s="185" t="str">
        <f t="shared" si="12"/>
        <v>Is it registered?</v>
      </c>
      <c r="C379" s="62" t="s">
        <v>728</v>
      </c>
      <c r="D379" s="190"/>
      <c r="E379" s="191"/>
    </row>
    <row r="380" spans="1:5" s="168" customFormat="1" x14ac:dyDescent="0.2">
      <c r="A380" s="184">
        <f t="shared" si="13"/>
        <v>1</v>
      </c>
      <c r="B380" s="185" t="str">
        <f t="shared" si="12"/>
        <v>Is it maintained (including calibration if applicable)?</v>
      </c>
      <c r="C380" s="62" t="s">
        <v>392</v>
      </c>
      <c r="D380" s="190"/>
      <c r="E380" s="191"/>
    </row>
    <row r="381" spans="1:5" s="168" customFormat="1" x14ac:dyDescent="0.2">
      <c r="A381" s="184">
        <f t="shared" si="13"/>
        <v>1</v>
      </c>
      <c r="B381" s="185" t="str">
        <f t="shared" si="12"/>
        <v>Is it certified?</v>
      </c>
      <c r="C381" s="62" t="s">
        <v>729</v>
      </c>
      <c r="D381" s="190"/>
      <c r="E381" s="191"/>
    </row>
    <row r="382" spans="1:5" s="168" customFormat="1" x14ac:dyDescent="0.2">
      <c r="A382" s="184">
        <f t="shared" si="13"/>
        <v>1</v>
      </c>
      <c r="B382" s="185" t="str">
        <f t="shared" si="12"/>
        <v>Laboratory testing performance</v>
      </c>
      <c r="C382" s="192" t="s">
        <v>966</v>
      </c>
      <c r="D382" s="190"/>
      <c r="E382" s="191"/>
    </row>
    <row r="383" spans="1:5" s="168" customFormat="1" ht="30" x14ac:dyDescent="0.2">
      <c r="A383" s="184">
        <f t="shared" si="13"/>
        <v>1</v>
      </c>
      <c r="B383" s="185" t="str">
        <f t="shared" si="12"/>
        <v>Enter all relevant tests performed in the laboratory (one test/line) and provide requested details for each test</v>
      </c>
      <c r="C383" s="62" t="s">
        <v>811</v>
      </c>
      <c r="D383" s="190"/>
      <c r="E383" s="191"/>
    </row>
    <row r="384" spans="1:5" s="168" customFormat="1" x14ac:dyDescent="0.2">
      <c r="A384" s="184">
        <f t="shared" si="13"/>
        <v>1</v>
      </c>
      <c r="B384" s="185" t="str">
        <f t="shared" si="12"/>
        <v>Reference number to be entered under "Discipline #" in the answer table below</v>
      </c>
      <c r="C384" s="62" t="s">
        <v>353</v>
      </c>
      <c r="D384" s="190"/>
      <c r="E384" s="191"/>
    </row>
    <row r="385" spans="1:5" s="168" customFormat="1" x14ac:dyDescent="0.2">
      <c r="A385" s="184">
        <f t="shared" si="13"/>
        <v>1</v>
      </c>
      <c r="B385" s="185" t="str">
        <f t="shared" si="12"/>
        <v>Specimen to be entered under "Specimen type" in the answer table below</v>
      </c>
      <c r="C385" s="62" t="s">
        <v>354</v>
      </c>
      <c r="D385" s="190"/>
      <c r="E385" s="191"/>
    </row>
    <row r="386" spans="1:5" s="168" customFormat="1" x14ac:dyDescent="0.2">
      <c r="A386" s="184">
        <f t="shared" si="13"/>
        <v>1</v>
      </c>
      <c r="B386" s="185" t="str">
        <f t="shared" si="12"/>
        <v>Disciplines</v>
      </c>
      <c r="C386" s="62" t="s">
        <v>177</v>
      </c>
      <c r="D386" s="190"/>
      <c r="E386" s="191"/>
    </row>
    <row r="387" spans="1:5" s="168" customFormat="1" x14ac:dyDescent="0.2">
      <c r="A387" s="184">
        <f t="shared" si="13"/>
        <v>1</v>
      </c>
      <c r="B387" s="185" t="str">
        <f t="shared" si="12"/>
        <v>Clinical chemistry</v>
      </c>
      <c r="C387" s="62" t="s">
        <v>221</v>
      </c>
      <c r="D387" s="190"/>
      <c r="E387" s="191"/>
    </row>
    <row r="388" spans="1:5" s="168" customFormat="1" x14ac:dyDescent="0.2">
      <c r="A388" s="184">
        <f t="shared" si="13"/>
        <v>1</v>
      </c>
      <c r="B388" s="185" t="str">
        <f t="shared" si="12"/>
        <v>Haematology and haemostasis</v>
      </c>
      <c r="C388" s="62" t="s">
        <v>18</v>
      </c>
      <c r="D388" s="190"/>
      <c r="E388" s="191"/>
    </row>
    <row r="389" spans="1:5" s="168" customFormat="1" x14ac:dyDescent="0.2">
      <c r="A389" s="184">
        <f t="shared" si="13"/>
        <v>1</v>
      </c>
      <c r="B389" s="185" t="str">
        <f t="shared" si="12"/>
        <v>Parasitology</v>
      </c>
      <c r="C389" s="62" t="s">
        <v>1096</v>
      </c>
      <c r="D389" s="190"/>
      <c r="E389" s="191"/>
    </row>
    <row r="390" spans="1:5" s="168" customFormat="1" x14ac:dyDescent="0.2">
      <c r="A390" s="184">
        <f t="shared" si="13"/>
        <v>1</v>
      </c>
      <c r="B390" s="185" t="str">
        <f t="shared" si="12"/>
        <v>Mycology</v>
      </c>
      <c r="C390" s="62" t="s">
        <v>1097</v>
      </c>
      <c r="D390" s="190"/>
      <c r="E390" s="191"/>
    </row>
    <row r="391" spans="1:5" s="168" customFormat="1" x14ac:dyDescent="0.2">
      <c r="A391" s="184">
        <f t="shared" si="13"/>
        <v>1</v>
      </c>
      <c r="B391" s="185" t="str">
        <f t="shared" ref="B391:B467" si="14">IF(A391=3,E391,IF(A391=2,D391,C391))</f>
        <v>Bacteriology (except serology)</v>
      </c>
      <c r="C391" s="62" t="s">
        <v>222</v>
      </c>
      <c r="D391" s="190"/>
      <c r="E391" s="191"/>
    </row>
    <row r="392" spans="1:5" s="168" customFormat="1" x14ac:dyDescent="0.2">
      <c r="A392" s="184">
        <f t="shared" si="13"/>
        <v>1</v>
      </c>
      <c r="B392" s="185" t="str">
        <f t="shared" si="14"/>
        <v>Virology (except serology)</v>
      </c>
      <c r="C392" s="62" t="s">
        <v>223</v>
      </c>
      <c r="D392" s="190"/>
      <c r="E392" s="191"/>
    </row>
    <row r="393" spans="1:5" s="168" customFormat="1" x14ac:dyDescent="0.2">
      <c r="A393" s="184">
        <f t="shared" si="13"/>
        <v>1</v>
      </c>
      <c r="B393" s="185" t="str">
        <f t="shared" si="14"/>
        <v>Viral serology</v>
      </c>
      <c r="C393" s="62" t="s">
        <v>224</v>
      </c>
      <c r="D393" s="190"/>
      <c r="E393" s="191"/>
    </row>
    <row r="394" spans="1:5" s="168" customFormat="1" x14ac:dyDescent="0.2">
      <c r="A394" s="184">
        <f t="shared" si="13"/>
        <v>1</v>
      </c>
      <c r="B394" s="185" t="str">
        <f t="shared" si="14"/>
        <v>Bacterial serology</v>
      </c>
      <c r="C394" s="62" t="s">
        <v>225</v>
      </c>
      <c r="D394" s="190"/>
      <c r="E394" s="191"/>
    </row>
    <row r="395" spans="1:5" s="168" customFormat="1" x14ac:dyDescent="0.2">
      <c r="A395" s="184">
        <f t="shared" si="13"/>
        <v>1</v>
      </c>
      <c r="B395" s="185" t="str">
        <f t="shared" si="14"/>
        <v>Toxicology</v>
      </c>
      <c r="C395" s="62" t="s">
        <v>226</v>
      </c>
      <c r="D395" s="190"/>
      <c r="E395" s="191"/>
    </row>
    <row r="396" spans="1:5" s="168" customFormat="1" x14ac:dyDescent="0.2">
      <c r="A396" s="184">
        <f t="shared" si="13"/>
        <v>1</v>
      </c>
      <c r="B396" s="185" t="str">
        <f t="shared" si="14"/>
        <v>Histopathology</v>
      </c>
      <c r="C396" s="62" t="s">
        <v>1098</v>
      </c>
      <c r="D396" s="190"/>
      <c r="E396" s="191"/>
    </row>
    <row r="397" spans="1:5" s="168" customFormat="1" x14ac:dyDescent="0.2">
      <c r="A397" s="184">
        <f t="shared" si="13"/>
        <v>1</v>
      </c>
      <c r="B397" s="185" t="str">
        <f t="shared" si="14"/>
        <v>Cytology</v>
      </c>
      <c r="C397" s="62" t="s">
        <v>1099</v>
      </c>
      <c r="D397" s="190"/>
      <c r="E397" s="191"/>
    </row>
    <row r="398" spans="1:5" s="168" customFormat="1" x14ac:dyDescent="0.2">
      <c r="A398" s="184">
        <f t="shared" si="13"/>
        <v>1</v>
      </c>
      <c r="B398" s="185" t="str">
        <f t="shared" si="14"/>
        <v>Human genetics</v>
      </c>
      <c r="C398" s="62" t="s">
        <v>227</v>
      </c>
      <c r="D398" s="190"/>
      <c r="E398" s="191"/>
    </row>
    <row r="399" spans="1:5" s="168" customFormat="1" x14ac:dyDescent="0.2">
      <c r="A399" s="184">
        <f t="shared" si="13"/>
        <v>1</v>
      </c>
      <c r="B399" s="185" t="str">
        <f t="shared" si="14"/>
        <v>Transfusion medicine</v>
      </c>
      <c r="C399" s="62" t="s">
        <v>1022</v>
      </c>
      <c r="D399" s="190"/>
      <c r="E399" s="191"/>
    </row>
    <row r="400" spans="1:5" s="168" customFormat="1" x14ac:dyDescent="0.2">
      <c r="A400" s="184">
        <f t="shared" si="13"/>
        <v>1</v>
      </c>
      <c r="B400" s="185" t="str">
        <f t="shared" si="14"/>
        <v>Food testing (microbiology)</v>
      </c>
      <c r="C400" s="62" t="s">
        <v>1023</v>
      </c>
      <c r="D400" s="190"/>
      <c r="E400" s="191"/>
    </row>
    <row r="401" spans="1:5" s="168" customFormat="1" x14ac:dyDescent="0.2">
      <c r="A401" s="184">
        <f t="shared" si="13"/>
        <v>1</v>
      </c>
      <c r="B401" s="185" t="str">
        <f t="shared" si="14"/>
        <v>Food testing (chemicals and others)</v>
      </c>
      <c r="C401" s="62" t="s">
        <v>1024</v>
      </c>
      <c r="D401" s="190"/>
      <c r="E401" s="191"/>
    </row>
    <row r="402" spans="1:5" s="168" customFormat="1" x14ac:dyDescent="0.2">
      <c r="A402" s="184">
        <f t="shared" si="13"/>
        <v>1</v>
      </c>
      <c r="B402" s="185" t="str">
        <f t="shared" si="14"/>
        <v>Water testing</v>
      </c>
      <c r="C402" s="62" t="s">
        <v>1025</v>
      </c>
      <c r="D402" s="190"/>
      <c r="E402" s="191"/>
    </row>
    <row r="403" spans="1:5" s="168" customFormat="1" x14ac:dyDescent="0.2">
      <c r="A403" s="184">
        <f t="shared" si="13"/>
        <v>1</v>
      </c>
      <c r="B403" s="185" t="str">
        <f t="shared" si="14"/>
        <v>Veterinary testing</v>
      </c>
      <c r="C403" s="62" t="s">
        <v>1080</v>
      </c>
      <c r="D403" s="190"/>
      <c r="E403" s="191"/>
    </row>
    <row r="404" spans="1:5" s="168" customFormat="1" x14ac:dyDescent="0.2">
      <c r="A404" s="184">
        <f t="shared" si="13"/>
        <v>1</v>
      </c>
      <c r="B404" s="185" t="str">
        <f t="shared" si="14"/>
        <v>Environmental testing (air, soil)</v>
      </c>
      <c r="C404" s="62" t="s">
        <v>39</v>
      </c>
      <c r="D404" s="190"/>
      <c r="E404" s="191"/>
    </row>
    <row r="405" spans="1:5" s="168" customFormat="1" x14ac:dyDescent="0.2">
      <c r="A405" s="184">
        <f t="shared" si="13"/>
        <v>1</v>
      </c>
      <c r="B405" s="185" t="str">
        <f t="shared" si="14"/>
        <v>Other</v>
      </c>
      <c r="C405" s="62" t="s">
        <v>825</v>
      </c>
      <c r="D405" s="190"/>
      <c r="E405" s="191"/>
    </row>
    <row r="406" spans="1:5" s="168" customFormat="1" x14ac:dyDescent="0.2">
      <c r="A406" s="184">
        <f t="shared" si="13"/>
        <v>1</v>
      </c>
      <c r="B406" s="185" t="str">
        <f>IF(A406=3,E406,IF(A406=2,D406,C406))</f>
        <v>Other:</v>
      </c>
      <c r="C406" s="62" t="s">
        <v>98</v>
      </c>
      <c r="D406" s="190"/>
      <c r="E406" s="191"/>
    </row>
    <row r="407" spans="1:5" s="168" customFormat="1" x14ac:dyDescent="0.2">
      <c r="A407" s="184">
        <f t="shared" si="13"/>
        <v>1</v>
      </c>
      <c r="B407" s="185" t="str">
        <f t="shared" si="14"/>
        <v>If other, please describe below:</v>
      </c>
      <c r="C407" s="62" t="s">
        <v>97</v>
      </c>
      <c r="D407" s="190"/>
      <c r="E407" s="191"/>
    </row>
    <row r="408" spans="1:5" s="168" customFormat="1" x14ac:dyDescent="0.2">
      <c r="A408" s="184">
        <f t="shared" ref="A408:A419" si="15">A$3</f>
        <v>1</v>
      </c>
      <c r="B408" s="185" t="str">
        <f t="shared" ref="B408:B419" si="16">IF(A408=3,E408,IF(A408=2,D408,C408))</f>
        <v>Specimen type</v>
      </c>
      <c r="C408" s="56" t="s">
        <v>816</v>
      </c>
      <c r="D408" s="190"/>
      <c r="E408" s="191"/>
    </row>
    <row r="409" spans="1:5" s="168" customFormat="1" x14ac:dyDescent="0.2">
      <c r="A409" s="184">
        <f t="shared" si="15"/>
        <v>1</v>
      </c>
      <c r="B409" s="185" t="str">
        <f t="shared" si="16"/>
        <v>Blood</v>
      </c>
      <c r="C409" s="56" t="s">
        <v>815</v>
      </c>
      <c r="D409" s="190"/>
      <c r="E409" s="191"/>
    </row>
    <row r="410" spans="1:5" s="168" customFormat="1" x14ac:dyDescent="0.2">
      <c r="A410" s="184">
        <f t="shared" si="15"/>
        <v>1</v>
      </c>
      <c r="B410" s="185" t="str">
        <f t="shared" si="16"/>
        <v>Stool</v>
      </c>
      <c r="C410" s="56" t="s">
        <v>817</v>
      </c>
      <c r="D410" s="190"/>
      <c r="E410" s="191"/>
    </row>
    <row r="411" spans="1:5" s="168" customFormat="1" x14ac:dyDescent="0.2">
      <c r="A411" s="184">
        <f t="shared" si="15"/>
        <v>1</v>
      </c>
      <c r="B411" s="185" t="str">
        <f t="shared" si="16"/>
        <v>Urine</v>
      </c>
      <c r="C411" s="56" t="s">
        <v>818</v>
      </c>
      <c r="D411" s="190"/>
      <c r="E411" s="191"/>
    </row>
    <row r="412" spans="1:5" s="168" customFormat="1" x14ac:dyDescent="0.2">
      <c r="A412" s="184">
        <f t="shared" si="15"/>
        <v>1</v>
      </c>
      <c r="B412" s="185" t="str">
        <f t="shared" si="16"/>
        <v>CSF</v>
      </c>
      <c r="C412" s="56" t="s">
        <v>819</v>
      </c>
      <c r="D412" s="190"/>
      <c r="E412" s="191"/>
    </row>
    <row r="413" spans="1:5" s="168" customFormat="1" x14ac:dyDescent="0.2">
      <c r="A413" s="184">
        <f t="shared" si="15"/>
        <v>1</v>
      </c>
      <c r="B413" s="185" t="str">
        <f t="shared" si="16"/>
        <v>Sputum</v>
      </c>
      <c r="C413" s="56" t="s">
        <v>820</v>
      </c>
      <c r="D413" s="190"/>
      <c r="E413" s="191"/>
    </row>
    <row r="414" spans="1:5" s="168" customFormat="1" x14ac:dyDescent="0.2">
      <c r="A414" s="184">
        <f t="shared" si="15"/>
        <v>1</v>
      </c>
      <c r="B414" s="185" t="str">
        <f t="shared" si="16"/>
        <v>Lymph nodes</v>
      </c>
      <c r="C414" s="56" t="s">
        <v>821</v>
      </c>
      <c r="D414" s="190"/>
      <c r="E414" s="191"/>
    </row>
    <row r="415" spans="1:5" s="168" customFormat="1" x14ac:dyDescent="0.2">
      <c r="A415" s="184">
        <f t="shared" si="15"/>
        <v>1</v>
      </c>
      <c r="B415" s="185" t="str">
        <f t="shared" si="16"/>
        <v>Bone marrow</v>
      </c>
      <c r="C415" s="56" t="s">
        <v>822</v>
      </c>
      <c r="D415" s="190"/>
      <c r="E415" s="191"/>
    </row>
    <row r="416" spans="1:5" s="168" customFormat="1" x14ac:dyDescent="0.2">
      <c r="A416" s="184">
        <f t="shared" si="15"/>
        <v>1</v>
      </c>
      <c r="B416" s="185" t="str">
        <f t="shared" si="16"/>
        <v>Pus</v>
      </c>
      <c r="C416" s="56" t="s">
        <v>823</v>
      </c>
      <c r="D416" s="190"/>
      <c r="E416" s="191"/>
    </row>
    <row r="417" spans="1:5" s="168" customFormat="1" x14ac:dyDescent="0.2">
      <c r="A417" s="184">
        <f t="shared" si="15"/>
        <v>1</v>
      </c>
      <c r="B417" s="185" t="str">
        <f t="shared" si="16"/>
        <v>Pharyngeal/nasopharyngeal swab</v>
      </c>
      <c r="C417" s="56" t="s">
        <v>824</v>
      </c>
      <c r="D417" s="190"/>
      <c r="E417" s="191"/>
    </row>
    <row r="418" spans="1:5" s="168" customFormat="1" x14ac:dyDescent="0.2">
      <c r="A418" s="184">
        <f t="shared" si="15"/>
        <v>1</v>
      </c>
      <c r="B418" s="185" t="str">
        <f t="shared" si="16"/>
        <v>Urethral/vaginal swab</v>
      </c>
      <c r="C418" s="56" t="s">
        <v>826</v>
      </c>
      <c r="D418" s="190"/>
      <c r="E418" s="191"/>
    </row>
    <row r="419" spans="1:5" s="168" customFormat="1" x14ac:dyDescent="0.2">
      <c r="A419" s="184">
        <f t="shared" si="15"/>
        <v>1</v>
      </c>
      <c r="B419" s="185" t="str">
        <f t="shared" si="16"/>
        <v>Other</v>
      </c>
      <c r="C419" s="56" t="s">
        <v>825</v>
      </c>
      <c r="D419" s="190"/>
      <c r="E419" s="191"/>
    </row>
    <row r="420" spans="1:5" s="168" customFormat="1" x14ac:dyDescent="0.2">
      <c r="A420" s="184">
        <f t="shared" si="13"/>
        <v>1</v>
      </c>
      <c r="B420" s="185" t="str">
        <f t="shared" si="14"/>
        <v>Test type/Name</v>
      </c>
      <c r="C420" s="62" t="s">
        <v>19</v>
      </c>
      <c r="D420" s="190"/>
      <c r="E420" s="191"/>
    </row>
    <row r="421" spans="1:5" s="168" customFormat="1" x14ac:dyDescent="0.2">
      <c r="A421" s="184">
        <f t="shared" si="13"/>
        <v>1</v>
      </c>
      <c r="B421" s="185" t="str">
        <f t="shared" si="14"/>
        <v>Discipline #</v>
      </c>
      <c r="C421" s="62" t="s">
        <v>178</v>
      </c>
      <c r="D421" s="190"/>
      <c r="E421" s="191"/>
    </row>
    <row r="422" spans="1:5" s="168" customFormat="1" x14ac:dyDescent="0.2">
      <c r="A422" s="184">
        <f t="shared" si="13"/>
        <v>1</v>
      </c>
      <c r="B422" s="185" t="str">
        <f t="shared" si="14"/>
        <v>Specimen type</v>
      </c>
      <c r="C422" s="62" t="s">
        <v>816</v>
      </c>
      <c r="D422" s="190"/>
      <c r="E422" s="191"/>
    </row>
    <row r="423" spans="1:5" s="168" customFormat="1" x14ac:dyDescent="0.2">
      <c r="A423" s="184">
        <f t="shared" si="13"/>
        <v>1</v>
      </c>
      <c r="B423" s="185" t="str">
        <f t="shared" si="14"/>
        <v>Method/s and Instrument/s</v>
      </c>
      <c r="C423" s="62" t="s">
        <v>1109</v>
      </c>
      <c r="D423" s="190"/>
      <c r="E423" s="191"/>
    </row>
    <row r="424" spans="1:5" s="168" customFormat="1" x14ac:dyDescent="0.2">
      <c r="A424" s="184">
        <f t="shared" si="13"/>
        <v>1</v>
      </c>
      <c r="B424" s="185" t="str">
        <f t="shared" si="14"/>
        <v>Frequency</v>
      </c>
      <c r="C424" s="62" t="s">
        <v>179</v>
      </c>
      <c r="D424" s="190"/>
      <c r="E424" s="191"/>
    </row>
    <row r="425" spans="1:5" s="168" customFormat="1" x14ac:dyDescent="0.2">
      <c r="A425" s="184">
        <f t="shared" si="13"/>
        <v>1</v>
      </c>
      <c r="B425" s="185" t="str">
        <f t="shared" si="14"/>
        <v>Average number of tests performed monthly</v>
      </c>
      <c r="C425" s="62" t="s">
        <v>945</v>
      </c>
      <c r="D425" s="190"/>
      <c r="E425" s="191"/>
    </row>
    <row r="426" spans="1:5" s="168" customFormat="1" x14ac:dyDescent="0.2">
      <c r="A426" s="184">
        <f t="shared" ref="A426:A477" si="17">A$3</f>
        <v>1</v>
      </c>
      <c r="B426" s="185" t="str">
        <f t="shared" si="14"/>
        <v>Staff</v>
      </c>
      <c r="C426" s="62" t="s">
        <v>967</v>
      </c>
      <c r="D426" s="190"/>
      <c r="E426" s="191"/>
    </row>
    <row r="427" spans="1:5" s="168" customFormat="1" x14ac:dyDescent="0.2">
      <c r="A427" s="184">
        <f t="shared" si="17"/>
        <v>1</v>
      </c>
      <c r="B427" s="185" t="str">
        <f t="shared" si="14"/>
        <v>Is staff competent to perform the test?</v>
      </c>
      <c r="C427" s="62" t="s">
        <v>968</v>
      </c>
      <c r="D427" s="190"/>
      <c r="E427" s="191"/>
    </row>
    <row r="428" spans="1:5" s="168" customFormat="1" x14ac:dyDescent="0.2">
      <c r="A428" s="184">
        <f t="shared" si="17"/>
        <v>1</v>
      </c>
      <c r="B428" s="185" t="str">
        <f t="shared" si="14"/>
        <v xml:space="preserve">SOPs  </v>
      </c>
      <c r="C428" s="62" t="s">
        <v>720</v>
      </c>
      <c r="D428" s="190"/>
      <c r="E428" s="191"/>
    </row>
    <row r="429" spans="1:5" s="168" customFormat="1" x14ac:dyDescent="0.2">
      <c r="A429" s="184">
        <f t="shared" si="17"/>
        <v>1</v>
      </c>
      <c r="B429" s="185" t="str">
        <f t="shared" si="14"/>
        <v>Is SOP available for this test?</v>
      </c>
      <c r="C429" s="62" t="s">
        <v>40</v>
      </c>
      <c r="D429" s="190"/>
      <c r="E429" s="191"/>
    </row>
    <row r="430" spans="1:5" s="168" customFormat="1" x14ac:dyDescent="0.2">
      <c r="A430" s="184">
        <f t="shared" si="17"/>
        <v>1</v>
      </c>
      <c r="B430" s="185" t="str">
        <f t="shared" si="14"/>
        <v>Is the SOP adequate/up-to-date?</v>
      </c>
      <c r="C430" s="62" t="s">
        <v>721</v>
      </c>
      <c r="D430" s="190"/>
      <c r="E430" s="191"/>
    </row>
    <row r="431" spans="1:5" s="168" customFormat="1" x14ac:dyDescent="0.2">
      <c r="A431" s="184">
        <f t="shared" si="17"/>
        <v>1</v>
      </c>
      <c r="B431" s="185" t="str">
        <f t="shared" si="14"/>
        <v>Equipment</v>
      </c>
      <c r="C431" s="62" t="s">
        <v>269</v>
      </c>
      <c r="D431" s="190"/>
      <c r="E431" s="191"/>
    </row>
    <row r="432" spans="1:5" s="168" customFormat="1" x14ac:dyDescent="0.2">
      <c r="A432" s="184">
        <f t="shared" si="17"/>
        <v>1</v>
      </c>
      <c r="B432" s="185" t="str">
        <f t="shared" si="14"/>
        <v>Is equipment appropriate for this test?</v>
      </c>
      <c r="C432" s="62" t="s">
        <v>41</v>
      </c>
      <c r="D432" s="165"/>
      <c r="E432" s="191"/>
    </row>
    <row r="433" spans="1:5" s="168" customFormat="1" x14ac:dyDescent="0.2">
      <c r="A433" s="184">
        <f t="shared" si="17"/>
        <v>1</v>
      </c>
      <c r="B433" s="185" t="str">
        <f t="shared" si="14"/>
        <v>Is equipment adequately maintained?</v>
      </c>
      <c r="C433" s="62" t="s">
        <v>20</v>
      </c>
      <c r="D433" s="165"/>
      <c r="E433" s="191"/>
    </row>
    <row r="434" spans="1:5" s="168" customFormat="1" x14ac:dyDescent="0.2">
      <c r="A434" s="184">
        <f t="shared" si="17"/>
        <v>1</v>
      </c>
      <c r="B434" s="185" t="str">
        <f t="shared" si="14"/>
        <v>Reagents/Test kits</v>
      </c>
      <c r="C434" s="62" t="s">
        <v>42</v>
      </c>
      <c r="D434" s="190"/>
      <c r="E434" s="191"/>
    </row>
    <row r="435" spans="1:5" s="168" customFormat="1" x14ac:dyDescent="0.2">
      <c r="A435" s="184">
        <f t="shared" si="17"/>
        <v>1</v>
      </c>
      <c r="B435" s="185" t="str">
        <f t="shared" si="14"/>
        <v>Are adequate reagents for this test available?</v>
      </c>
      <c r="C435" s="62" t="s">
        <v>949</v>
      </c>
      <c r="D435" s="190"/>
      <c r="E435" s="191"/>
    </row>
    <row r="436" spans="1:5" s="168" customFormat="1" x14ac:dyDescent="0.2">
      <c r="A436" s="184">
        <f t="shared" si="17"/>
        <v>1</v>
      </c>
      <c r="B436" s="185" t="str">
        <f t="shared" si="14"/>
        <v>Are the reagents in-date?</v>
      </c>
      <c r="C436" s="62" t="s">
        <v>965</v>
      </c>
      <c r="D436" s="190"/>
      <c r="E436" s="191"/>
    </row>
    <row r="437" spans="1:5" s="168" customFormat="1" x14ac:dyDescent="0.2">
      <c r="A437" s="184">
        <f t="shared" si="17"/>
        <v>1</v>
      </c>
      <c r="B437" s="185" t="str">
        <f t="shared" si="14"/>
        <v>Quality Control</v>
      </c>
      <c r="C437" s="62" t="s">
        <v>722</v>
      </c>
      <c r="D437" s="190"/>
      <c r="E437" s="191"/>
    </row>
    <row r="438" spans="1:5" s="168" customFormat="1" x14ac:dyDescent="0.2">
      <c r="A438" s="184">
        <f t="shared" si="17"/>
        <v>1</v>
      </c>
      <c r="B438" s="185" t="str">
        <f t="shared" si="14"/>
        <v>Are IQC specimens included when performing this test?</v>
      </c>
      <c r="C438" s="62" t="s">
        <v>724</v>
      </c>
      <c r="D438" s="190"/>
      <c r="E438" s="191"/>
    </row>
    <row r="439" spans="1:5" s="168" customFormat="1" x14ac:dyDescent="0.2">
      <c r="A439" s="184">
        <f t="shared" si="17"/>
        <v>1</v>
      </c>
      <c r="B439" s="185" t="str">
        <f t="shared" si="14"/>
        <v>Are IQC results acceptable?</v>
      </c>
      <c r="C439" s="62" t="s">
        <v>723</v>
      </c>
      <c r="D439" s="190"/>
      <c r="E439" s="191"/>
    </row>
    <row r="440" spans="1:5" s="168" customFormat="1" x14ac:dyDescent="0.2">
      <c r="A440" s="184">
        <f t="shared" si="17"/>
        <v>1</v>
      </c>
      <c r="B440" s="185" t="str">
        <f t="shared" si="14"/>
        <v>Are corrective actions implemented if IQC results are not acceptable?</v>
      </c>
      <c r="C440" s="62" t="s">
        <v>730</v>
      </c>
      <c r="D440" s="190"/>
      <c r="E440" s="191"/>
    </row>
    <row r="441" spans="1:5" s="168" customFormat="1" x14ac:dyDescent="0.2">
      <c r="A441" s="184">
        <f t="shared" si="17"/>
        <v>1</v>
      </c>
      <c r="B441" s="185" t="str">
        <f t="shared" si="14"/>
        <v>External Quality Assessment</v>
      </c>
      <c r="C441" s="62" t="s">
        <v>43</v>
      </c>
      <c r="D441" s="190"/>
      <c r="E441" s="191"/>
    </row>
    <row r="442" spans="1:5" s="168" customFormat="1" x14ac:dyDescent="0.2">
      <c r="A442" s="184">
        <f t="shared" si="17"/>
        <v>1</v>
      </c>
      <c r="B442" s="185" t="str">
        <f t="shared" si="14"/>
        <v>Does the laboratory participate in EQA for this test?</v>
      </c>
      <c r="C442" s="62" t="s">
        <v>45</v>
      </c>
      <c r="D442" s="190"/>
      <c r="E442" s="191"/>
    </row>
    <row r="443" spans="1:5" s="168" customFormat="1" x14ac:dyDescent="0.2">
      <c r="A443" s="184">
        <f t="shared" si="17"/>
        <v>1</v>
      </c>
      <c r="B443" s="185" t="str">
        <f t="shared" si="14"/>
        <v>Are EQA results acceptable?</v>
      </c>
      <c r="C443" s="62" t="s">
        <v>44</v>
      </c>
      <c r="D443" s="190"/>
      <c r="E443" s="191"/>
    </row>
    <row r="444" spans="1:5" s="168" customFormat="1" x14ac:dyDescent="0.2">
      <c r="A444" s="184">
        <f t="shared" si="17"/>
        <v>1</v>
      </c>
      <c r="B444" s="185" t="str">
        <f t="shared" si="14"/>
        <v>Are corrective actions implemented if EQA results are not acceptable?</v>
      </c>
      <c r="C444" s="62" t="s">
        <v>731</v>
      </c>
      <c r="D444" s="190"/>
      <c r="E444" s="191"/>
    </row>
    <row r="445" spans="1:5" s="168" customFormat="1" x14ac:dyDescent="0.2">
      <c r="A445" s="184">
        <f t="shared" si="17"/>
        <v>1</v>
      </c>
      <c r="B445" s="185" t="str">
        <f t="shared" si="14"/>
        <v>Score per test</v>
      </c>
      <c r="C445" s="62" t="s">
        <v>812</v>
      </c>
      <c r="D445" s="190"/>
      <c r="E445" s="191"/>
    </row>
    <row r="446" spans="1:5" s="168" customFormat="1" x14ac:dyDescent="0.2">
      <c r="A446" s="184">
        <f t="shared" si="17"/>
        <v>1</v>
      </c>
      <c r="B446" s="185" t="str">
        <f t="shared" si="14"/>
        <v>Automatic calculation, not to be filled in here</v>
      </c>
      <c r="C446" s="62" t="s">
        <v>813</v>
      </c>
      <c r="D446" s="190"/>
      <c r="E446" s="191"/>
    </row>
    <row r="447" spans="1:5" s="168" customFormat="1" x14ac:dyDescent="0.2">
      <c r="A447" s="184">
        <f t="shared" si="17"/>
        <v>1</v>
      </c>
      <c r="B447" s="185" t="str">
        <f t="shared" si="14"/>
        <v>e.g.</v>
      </c>
      <c r="C447" s="62" t="s">
        <v>1141</v>
      </c>
      <c r="D447" s="190"/>
      <c r="E447" s="191"/>
    </row>
    <row r="448" spans="1:5" s="168" customFormat="1" x14ac:dyDescent="0.2">
      <c r="A448" s="184">
        <f t="shared" si="17"/>
        <v>1</v>
      </c>
      <c r="B448" s="185" t="str">
        <f t="shared" si="14"/>
        <v>Cytobacteriological examination of urine</v>
      </c>
      <c r="C448" s="62" t="s">
        <v>957</v>
      </c>
      <c r="D448" s="190"/>
      <c r="E448" s="191"/>
    </row>
    <row r="449" spans="1:5" s="168" customFormat="1" x14ac:dyDescent="0.2">
      <c r="A449" s="184">
        <f t="shared" si="17"/>
        <v>1</v>
      </c>
      <c r="B449" s="185" t="str">
        <f t="shared" si="14"/>
        <v>Microscopy, Gram, Culture</v>
      </c>
      <c r="C449" s="62" t="s">
        <v>958</v>
      </c>
      <c r="D449" s="190"/>
      <c r="E449" s="191"/>
    </row>
    <row r="450" spans="1:5" s="168" customFormat="1" x14ac:dyDescent="0.2">
      <c r="A450" s="184">
        <f t="shared" si="17"/>
        <v>1</v>
      </c>
      <c r="B450" s="185" t="str">
        <f t="shared" si="14"/>
        <v>Facilities</v>
      </c>
      <c r="C450" s="192" t="s">
        <v>180</v>
      </c>
      <c r="D450" s="190"/>
      <c r="E450" s="191"/>
    </row>
    <row r="451" spans="1:5" s="168" customFormat="1" x14ac:dyDescent="0.2">
      <c r="A451" s="184">
        <f t="shared" si="17"/>
        <v>1</v>
      </c>
      <c r="B451" s="185" t="str">
        <f t="shared" si="14"/>
        <v>Infrastructure</v>
      </c>
      <c r="C451" s="62" t="s">
        <v>726</v>
      </c>
      <c r="D451" s="190"/>
      <c r="E451" s="191"/>
    </row>
    <row r="452" spans="1:5" s="168" customFormat="1" ht="45" x14ac:dyDescent="0.2">
      <c r="A452" s="184">
        <f t="shared" si="17"/>
        <v>1</v>
      </c>
      <c r="B452" s="185" t="str">
        <f t="shared" si="14"/>
        <v>What is the general condition of laboratory building and infrastructure? For the following questions, choose one of the following answers: 1.Good; 2.Medium; 3.Bad; 4.Non applicable</v>
      </c>
      <c r="C452" s="62" t="s">
        <v>571</v>
      </c>
      <c r="D452" s="190"/>
      <c r="E452" s="191"/>
    </row>
    <row r="453" spans="1:5" s="168" customFormat="1" x14ac:dyDescent="0.2">
      <c r="A453" s="184">
        <f t="shared" si="17"/>
        <v>1</v>
      </c>
      <c r="B453" s="185" t="str">
        <f t="shared" si="14"/>
        <v>Walls, floors and roofs?</v>
      </c>
      <c r="C453" s="62" t="s">
        <v>992</v>
      </c>
      <c r="D453" s="190"/>
      <c r="E453" s="191"/>
    </row>
    <row r="454" spans="1:5" s="168" customFormat="1" x14ac:dyDescent="0.2">
      <c r="A454" s="184">
        <f t="shared" si="17"/>
        <v>1</v>
      </c>
      <c r="B454" s="185" t="str">
        <f t="shared" si="14"/>
        <v>Windows and doors?</v>
      </c>
      <c r="C454" s="62" t="s">
        <v>21</v>
      </c>
      <c r="D454" s="190"/>
      <c r="E454" s="191"/>
    </row>
    <row r="455" spans="1:5" s="168" customFormat="1" x14ac:dyDescent="0.2">
      <c r="A455" s="184">
        <f t="shared" si="17"/>
        <v>1</v>
      </c>
      <c r="B455" s="185" t="str">
        <f t="shared" si="14"/>
        <v>Benches?</v>
      </c>
      <c r="C455" s="62" t="s">
        <v>993</v>
      </c>
      <c r="D455" s="190"/>
      <c r="E455" s="191"/>
    </row>
    <row r="456" spans="1:5" s="168" customFormat="1" x14ac:dyDescent="0.2">
      <c r="A456" s="184">
        <f t="shared" si="17"/>
        <v>1</v>
      </c>
      <c r="B456" s="185" t="str">
        <f t="shared" si="14"/>
        <v>Heating / air conditioner / ventilation?</v>
      </c>
      <c r="C456" s="62" t="s">
        <v>994</v>
      </c>
      <c r="D456" s="190"/>
      <c r="E456" s="191"/>
    </row>
    <row r="457" spans="1:5" s="168" customFormat="1" x14ac:dyDescent="0.2">
      <c r="A457" s="184">
        <f t="shared" si="17"/>
        <v>1</v>
      </c>
      <c r="B457" s="185" t="str">
        <f t="shared" si="14"/>
        <v>Lighting?</v>
      </c>
      <c r="C457" s="62" t="s">
        <v>995</v>
      </c>
      <c r="D457" s="190"/>
      <c r="E457" s="191"/>
    </row>
    <row r="458" spans="1:5" s="168" customFormat="1" x14ac:dyDescent="0.2">
      <c r="A458" s="184">
        <f t="shared" si="17"/>
        <v>1</v>
      </c>
      <c r="B458" s="185" t="str">
        <f t="shared" si="14"/>
        <v>Waste disposal?</v>
      </c>
      <c r="C458" s="62" t="s">
        <v>208</v>
      </c>
      <c r="D458" s="190"/>
      <c r="E458" s="191"/>
    </row>
    <row r="459" spans="1:5" s="168" customFormat="1" x14ac:dyDescent="0.2">
      <c r="A459" s="184">
        <f t="shared" si="17"/>
        <v>1</v>
      </c>
      <c r="B459" s="185" t="str">
        <f t="shared" si="14"/>
        <v>Work conditions</v>
      </c>
      <c r="C459" s="62" t="s">
        <v>727</v>
      </c>
      <c r="D459" s="190"/>
      <c r="E459" s="191"/>
    </row>
    <row r="460" spans="1:5" s="168" customFormat="1" ht="30" x14ac:dyDescent="0.2">
      <c r="A460" s="184">
        <f t="shared" si="17"/>
        <v>1</v>
      </c>
      <c r="B460" s="185" t="str">
        <f t="shared" si="14"/>
        <v>Does the laboratory face electricity interruption (1.Never; 2.Sometimes; 3.Regularly; 4.Non applicable)?</v>
      </c>
      <c r="C460" s="62" t="s">
        <v>572</v>
      </c>
      <c r="D460" s="190"/>
      <c r="E460" s="191"/>
    </row>
    <row r="461" spans="1:5" s="168" customFormat="1" ht="12.75" customHeight="1" x14ac:dyDescent="0.2">
      <c r="A461" s="184">
        <f t="shared" si="17"/>
        <v>1</v>
      </c>
      <c r="B461" s="185" t="str">
        <f t="shared" si="14"/>
        <v>If applicable, do you have an emergency electric generator or other backup power source?</v>
      </c>
      <c r="C461" s="62" t="s">
        <v>22</v>
      </c>
      <c r="D461" s="190"/>
      <c r="E461" s="191"/>
    </row>
    <row r="462" spans="1:5" s="168" customFormat="1" x14ac:dyDescent="0.2">
      <c r="A462" s="184">
        <f t="shared" si="17"/>
        <v>1</v>
      </c>
      <c r="B462" s="185" t="str">
        <f t="shared" si="14"/>
        <v>Is key/sensitive equipment protected by a UPS (Uninterruptable Power Supply)?</v>
      </c>
      <c r="C462" s="191" t="s">
        <v>574</v>
      </c>
      <c r="D462" s="190"/>
      <c r="E462" s="191"/>
    </row>
    <row r="463" spans="1:5" s="168" customFormat="1" ht="30" x14ac:dyDescent="0.2">
      <c r="A463" s="184">
        <f t="shared" si="17"/>
        <v>1</v>
      </c>
      <c r="B463" s="185" t="str">
        <f t="shared" si="14"/>
        <v>i.e. photometer/spectrophotometer, thermal cycler, BSC, or any other equipment that can be damaged by sudden interruptions in electricity</v>
      </c>
      <c r="C463" s="191" t="s">
        <v>151</v>
      </c>
      <c r="D463" s="190"/>
      <c r="E463" s="191"/>
    </row>
    <row r="464" spans="1:5" s="168" customFormat="1" ht="30" x14ac:dyDescent="0.2">
      <c r="A464" s="184">
        <f t="shared" si="17"/>
        <v>1</v>
      </c>
      <c r="B464" s="185" t="str">
        <f t="shared" si="14"/>
        <v>Does the laboratory face water shortages (1.Never; 2.Sometimes; 3.Regularly; 4.Non applicable)?</v>
      </c>
      <c r="C464" s="191" t="s">
        <v>573</v>
      </c>
      <c r="D464" s="190"/>
      <c r="E464" s="191"/>
    </row>
    <row r="465" spans="1:5" s="168" customFormat="1" ht="30" x14ac:dyDescent="0.2">
      <c r="A465" s="184">
        <f t="shared" si="17"/>
        <v>1</v>
      </c>
      <c r="B465" s="185" t="str">
        <f t="shared" si="14"/>
        <v xml:space="preserve">Is the space allocated sufficient to perform the work without compromising the quality and safety of patients and personnel? </v>
      </c>
      <c r="C465" s="62" t="s">
        <v>181</v>
      </c>
      <c r="D465" s="190"/>
      <c r="E465" s="191"/>
    </row>
    <row r="466" spans="1:5" s="168" customFormat="1" x14ac:dyDescent="0.2">
      <c r="A466" s="184">
        <f t="shared" si="17"/>
        <v>1</v>
      </c>
      <c r="B466" s="185" t="str">
        <f t="shared" si="14"/>
        <v>Are work areas clean and well maintained?</v>
      </c>
      <c r="C466" s="62" t="s">
        <v>1093</v>
      </c>
      <c r="D466" s="190"/>
      <c r="E466" s="191"/>
    </row>
    <row r="467" spans="1:5" s="168" customFormat="1" ht="30" x14ac:dyDescent="0.2">
      <c r="A467" s="184">
        <f t="shared" si="17"/>
        <v>1</v>
      </c>
      <c r="B467" s="185" t="str">
        <f t="shared" si="14"/>
        <v>Is sample collection carried out in room(s) separated from the laboratory examination room(s)?</v>
      </c>
      <c r="C467" s="62" t="s">
        <v>1081</v>
      </c>
      <c r="D467" s="190"/>
      <c r="E467" s="191"/>
    </row>
    <row r="468" spans="1:5" s="168" customFormat="1" ht="30" x14ac:dyDescent="0.2">
      <c r="A468" s="184">
        <f t="shared" si="17"/>
        <v>1</v>
      </c>
      <c r="B468" s="185" t="str">
        <f t="shared" ref="B468:B531" si="18">IF(A468=3,E468,IF(A468=2,D468,C468))</f>
        <v>Is there an effective separation between adjacent laboratory sections in which there are incompatible activities (e.g. nucleic acid extraction vs amplification)?</v>
      </c>
      <c r="C468" s="62" t="s">
        <v>188</v>
      </c>
      <c r="D468" s="190"/>
      <c r="E468" s="191"/>
    </row>
    <row r="469" spans="1:5" s="168" customFormat="1" x14ac:dyDescent="0.2">
      <c r="A469" s="184">
        <f t="shared" si="17"/>
        <v>1</v>
      </c>
      <c r="B469" s="185" t="str">
        <f t="shared" si="18"/>
        <v>Are there designated rooms for specialized testing (TB, brucellosis, etc.)?</v>
      </c>
      <c r="C469" s="62" t="s">
        <v>979</v>
      </c>
      <c r="D469" s="190"/>
      <c r="E469" s="191"/>
    </row>
    <row r="470" spans="1:5" s="168" customFormat="1" x14ac:dyDescent="0.2">
      <c r="A470" s="184">
        <f t="shared" si="17"/>
        <v>1</v>
      </c>
      <c r="B470" s="185" t="str">
        <f t="shared" si="18"/>
        <v>If applicable, is there a negative pressure room?</v>
      </c>
      <c r="C470" s="62" t="s">
        <v>23</v>
      </c>
      <c r="D470" s="190"/>
      <c r="E470" s="191"/>
    </row>
    <row r="471" spans="1:5" s="168" customFormat="1" x14ac:dyDescent="0.2">
      <c r="A471" s="184">
        <f t="shared" si="17"/>
        <v>1</v>
      </c>
      <c r="B471" s="185" t="str">
        <f t="shared" si="18"/>
        <v>Are there appropriate storage areas?</v>
      </c>
      <c r="C471" s="62" t="s">
        <v>393</v>
      </c>
      <c r="D471" s="190"/>
      <c r="E471" s="191"/>
    </row>
    <row r="472" spans="1:5" s="168" customFormat="1" x14ac:dyDescent="0.2">
      <c r="A472" s="184">
        <f t="shared" si="17"/>
        <v>1</v>
      </c>
      <c r="B472" s="185" t="str">
        <f t="shared" si="18"/>
        <v>Human resources</v>
      </c>
      <c r="C472" s="192" t="s">
        <v>203</v>
      </c>
      <c r="D472" s="190"/>
      <c r="E472" s="191"/>
    </row>
    <row r="473" spans="1:5" s="168" customFormat="1" x14ac:dyDescent="0.2">
      <c r="A473" s="184">
        <f t="shared" si="17"/>
        <v>1</v>
      </c>
      <c r="B473" s="185" t="str">
        <f t="shared" si="18"/>
        <v>Staff number</v>
      </c>
      <c r="C473" s="62" t="s">
        <v>725</v>
      </c>
      <c r="D473" s="190"/>
      <c r="E473" s="191"/>
    </row>
    <row r="474" spans="1:5" s="168" customFormat="1" x14ac:dyDescent="0.2">
      <c r="A474" s="184">
        <f t="shared" si="17"/>
        <v>1</v>
      </c>
      <c r="B474" s="185" t="str">
        <f>IF(A474=3,E474,IF(A474=2,D474,C474))</f>
        <v>Number of:</v>
      </c>
      <c r="C474" s="62" t="s">
        <v>1044</v>
      </c>
      <c r="D474" s="190"/>
      <c r="E474" s="191"/>
    </row>
    <row r="475" spans="1:5" s="168" customFormat="1" x14ac:dyDescent="0.2">
      <c r="A475" s="184">
        <f t="shared" si="17"/>
        <v>1</v>
      </c>
      <c r="B475" s="185" t="str">
        <f t="shared" si="18"/>
        <v>Managers/senior staff (postgraduate degree)</v>
      </c>
      <c r="C475" s="62" t="s">
        <v>24</v>
      </c>
      <c r="D475" s="190"/>
      <c r="E475" s="191"/>
    </row>
    <row r="476" spans="1:5" s="168" customFormat="1" x14ac:dyDescent="0.2">
      <c r="A476" s="184">
        <f t="shared" si="17"/>
        <v>1</v>
      </c>
      <c r="B476" s="185" t="str">
        <f t="shared" si="18"/>
        <v>Laboratory technologists or technicians (performing tests)</v>
      </c>
      <c r="C476" s="62" t="s">
        <v>1045</v>
      </c>
      <c r="D476" s="190"/>
      <c r="E476" s="191"/>
    </row>
    <row r="477" spans="1:5" s="168" customFormat="1" x14ac:dyDescent="0.2">
      <c r="A477" s="184">
        <f t="shared" si="17"/>
        <v>1</v>
      </c>
      <c r="B477" s="185" t="str">
        <f t="shared" si="18"/>
        <v>Laboratory assistants/medical aides (not doing tests)</v>
      </c>
      <c r="C477" s="191" t="s">
        <v>1046</v>
      </c>
      <c r="D477" s="190"/>
      <c r="E477" s="191"/>
    </row>
    <row r="478" spans="1:5" s="168" customFormat="1" x14ac:dyDescent="0.2">
      <c r="A478" s="184">
        <f t="shared" ref="A478:A508" si="19">A$3</f>
        <v>1</v>
      </c>
      <c r="B478" s="185" t="str">
        <f t="shared" si="18"/>
        <v>Support/administrative staff</v>
      </c>
      <c r="C478" s="62" t="s">
        <v>1047</v>
      </c>
      <c r="D478" s="190"/>
      <c r="E478" s="191"/>
    </row>
    <row r="479" spans="1:5" s="168" customFormat="1" x14ac:dyDescent="0.2">
      <c r="A479" s="184">
        <f t="shared" si="19"/>
        <v>1</v>
      </c>
      <c r="B479" s="185" t="str">
        <f t="shared" si="18"/>
        <v>Phlebotomists</v>
      </c>
      <c r="C479" s="62" t="s">
        <v>1048</v>
      </c>
      <c r="D479" s="190"/>
      <c r="E479" s="191"/>
    </row>
    <row r="480" spans="1:5" s="168" customFormat="1" x14ac:dyDescent="0.2">
      <c r="A480" s="184">
        <f t="shared" si="19"/>
        <v>1</v>
      </c>
      <c r="B480" s="185" t="str">
        <f t="shared" si="18"/>
        <v>Other staff</v>
      </c>
      <c r="C480" s="62" t="s">
        <v>1049</v>
      </c>
      <c r="D480" s="190"/>
      <c r="E480" s="191"/>
    </row>
    <row r="481" spans="1:5" s="168" customFormat="1" x14ac:dyDescent="0.2">
      <c r="A481" s="184">
        <f t="shared" si="19"/>
        <v>1</v>
      </c>
      <c r="B481" s="185" t="str">
        <f t="shared" si="18"/>
        <v>For other staff, please specify:</v>
      </c>
      <c r="C481" s="62" t="s">
        <v>1084</v>
      </c>
      <c r="D481" s="190"/>
      <c r="E481" s="191"/>
    </row>
    <row r="482" spans="1:5" s="168" customFormat="1" x14ac:dyDescent="0.2">
      <c r="A482" s="184">
        <f t="shared" si="19"/>
        <v>1</v>
      </c>
      <c r="B482" s="185" t="str">
        <f t="shared" si="18"/>
        <v>Total number of persons working in the laboratory</v>
      </c>
      <c r="C482" s="62" t="s">
        <v>1083</v>
      </c>
      <c r="D482" s="190"/>
      <c r="E482" s="191"/>
    </row>
    <row r="483" spans="1:5" s="168" customFormat="1" x14ac:dyDescent="0.2">
      <c r="A483" s="184">
        <f t="shared" si="19"/>
        <v>1</v>
      </c>
      <c r="B483" s="185" t="str">
        <f t="shared" si="18"/>
        <v>Is the staff number adequate to undertake the required work?</v>
      </c>
      <c r="C483" s="62" t="s">
        <v>183</v>
      </c>
      <c r="D483" s="190"/>
      <c r="E483" s="191"/>
    </row>
    <row r="484" spans="1:5" s="168" customFormat="1" x14ac:dyDescent="0.2">
      <c r="A484" s="184">
        <f t="shared" si="19"/>
        <v>1</v>
      </c>
      <c r="B484" s="185" t="str">
        <f t="shared" si="18"/>
        <v>If no or partial:</v>
      </c>
      <c r="C484" s="62" t="s">
        <v>394</v>
      </c>
      <c r="D484" s="190"/>
      <c r="E484" s="191"/>
    </row>
    <row r="485" spans="1:5" s="168" customFormat="1" x14ac:dyDescent="0.2">
      <c r="A485" s="184">
        <f t="shared" si="19"/>
        <v>1</v>
      </c>
      <c r="B485" s="185" t="str">
        <f t="shared" si="18"/>
        <v>Is trained manager/senior staff missing?</v>
      </c>
      <c r="C485" s="62" t="s">
        <v>1085</v>
      </c>
      <c r="D485" s="190"/>
      <c r="E485" s="191"/>
    </row>
    <row r="486" spans="1:5" s="168" customFormat="1" x14ac:dyDescent="0.2">
      <c r="A486" s="184">
        <f t="shared" si="19"/>
        <v>1</v>
      </c>
      <c r="B486" s="185" t="str">
        <f t="shared" si="18"/>
        <v>Is technical staff missing?</v>
      </c>
      <c r="C486" s="62" t="s">
        <v>468</v>
      </c>
      <c r="D486" s="190"/>
      <c r="E486" s="191"/>
    </row>
    <row r="487" spans="1:5" s="168" customFormat="1" x14ac:dyDescent="0.2">
      <c r="A487" s="184">
        <f t="shared" si="19"/>
        <v>1</v>
      </c>
      <c r="B487" s="185" t="str">
        <f t="shared" si="18"/>
        <v>Is assistant/medical aide staff missing?</v>
      </c>
      <c r="C487" s="62" t="s">
        <v>25</v>
      </c>
      <c r="D487" s="190"/>
      <c r="E487" s="191"/>
    </row>
    <row r="488" spans="1:5" s="168" customFormat="1" x14ac:dyDescent="0.2">
      <c r="A488" s="184">
        <f t="shared" si="19"/>
        <v>1</v>
      </c>
      <c r="B488" s="185" t="str">
        <f t="shared" si="18"/>
        <v>Is support/administrative staff missing?</v>
      </c>
      <c r="C488" s="62" t="s">
        <v>1086</v>
      </c>
      <c r="D488" s="190"/>
      <c r="E488" s="191"/>
    </row>
    <row r="489" spans="1:5" s="168" customFormat="1" x14ac:dyDescent="0.2">
      <c r="A489" s="184">
        <f t="shared" si="19"/>
        <v>1</v>
      </c>
      <c r="B489" s="185" t="str">
        <f t="shared" si="18"/>
        <v>Is phlebotomist missing?</v>
      </c>
      <c r="C489" s="62" t="s">
        <v>235</v>
      </c>
      <c r="D489" s="190"/>
      <c r="E489" s="191"/>
    </row>
    <row r="490" spans="1:5" s="168" customFormat="1" x14ac:dyDescent="0.2">
      <c r="A490" s="184">
        <f t="shared" si="19"/>
        <v>1</v>
      </c>
      <c r="B490" s="185" t="str">
        <f t="shared" si="18"/>
        <v>Is other staff missing?</v>
      </c>
      <c r="C490" s="62" t="s">
        <v>1087</v>
      </c>
      <c r="D490" s="190"/>
      <c r="E490" s="191"/>
    </row>
    <row r="491" spans="1:5" s="168" customFormat="1" x14ac:dyDescent="0.2">
      <c r="A491" s="184">
        <f t="shared" si="19"/>
        <v>1</v>
      </c>
      <c r="B491" s="185" t="str">
        <f t="shared" si="18"/>
        <v>For other staff, please specify:</v>
      </c>
      <c r="C491" s="62" t="s">
        <v>1084</v>
      </c>
      <c r="D491" s="190"/>
      <c r="E491" s="191"/>
    </row>
    <row r="492" spans="1:5" s="168" customFormat="1" x14ac:dyDescent="0.2">
      <c r="A492" s="184">
        <f t="shared" si="19"/>
        <v>1</v>
      </c>
      <c r="B492" s="185" t="str">
        <f t="shared" si="18"/>
        <v>Qualifications</v>
      </c>
      <c r="C492" s="62" t="s">
        <v>803</v>
      </c>
      <c r="D492" s="190"/>
      <c r="E492" s="191"/>
    </row>
    <row r="493" spans="1:5" s="168" customFormat="1" x14ac:dyDescent="0.2">
      <c r="A493" s="184">
        <f t="shared" si="19"/>
        <v>1</v>
      </c>
      <c r="B493" s="185" t="str">
        <f t="shared" si="18"/>
        <v>Are qualifications, training and experience of staff recorded?</v>
      </c>
      <c r="C493" s="62" t="s">
        <v>184</v>
      </c>
      <c r="D493" s="190"/>
      <c r="E493" s="191"/>
    </row>
    <row r="494" spans="1:5" s="168" customFormat="1" x14ac:dyDescent="0.2">
      <c r="A494" s="184">
        <f t="shared" si="19"/>
        <v>1</v>
      </c>
      <c r="B494" s="185" t="str">
        <f t="shared" si="18"/>
        <v>Are job descriptions defining qualifications and duties available?</v>
      </c>
      <c r="C494" s="62" t="s">
        <v>182</v>
      </c>
      <c r="D494" s="190"/>
      <c r="E494" s="191"/>
    </row>
    <row r="495" spans="1:5" s="168" customFormat="1" x14ac:dyDescent="0.2">
      <c r="A495" s="184">
        <f t="shared" si="19"/>
        <v>1</v>
      </c>
      <c r="B495" s="185" t="str">
        <f t="shared" si="18"/>
        <v xml:space="preserve">Are lines of authority and responsibility clearly defined for all laboratory staff? </v>
      </c>
      <c r="C495" s="62" t="s">
        <v>814</v>
      </c>
      <c r="D495" s="190"/>
      <c r="E495" s="191"/>
    </row>
    <row r="496" spans="1:5" s="168" customFormat="1" x14ac:dyDescent="0.2">
      <c r="A496" s="184">
        <f t="shared" si="19"/>
        <v>1</v>
      </c>
      <c r="B496" s="185" t="str">
        <f t="shared" si="18"/>
        <v>Has a quality manager been designated?</v>
      </c>
      <c r="C496" s="62" t="s">
        <v>190</v>
      </c>
      <c r="D496" s="190"/>
      <c r="E496" s="191"/>
    </row>
    <row r="497" spans="1:5" s="168" customFormat="1" ht="30" x14ac:dyDescent="0.2">
      <c r="A497" s="184">
        <f t="shared" si="19"/>
        <v>1</v>
      </c>
      <c r="B497" s="185" t="str">
        <f t="shared" si="18"/>
        <v>Does the staff have appropriate qualifications or competences to perform laboratory work?</v>
      </c>
      <c r="C497" s="62" t="s">
        <v>974</v>
      </c>
      <c r="D497" s="190"/>
      <c r="E497" s="191"/>
    </row>
    <row r="498" spans="1:5" s="179" customFormat="1" x14ac:dyDescent="0.2">
      <c r="A498" s="184">
        <f t="shared" si="19"/>
        <v>1</v>
      </c>
      <c r="B498" s="185" t="str">
        <f t="shared" si="18"/>
        <v>If no or partial:</v>
      </c>
      <c r="C498" s="62" t="s">
        <v>394</v>
      </c>
      <c r="D498" s="165"/>
      <c r="E498" s="62"/>
    </row>
    <row r="499" spans="1:5" s="179" customFormat="1" x14ac:dyDescent="0.2">
      <c r="A499" s="184">
        <f t="shared" si="19"/>
        <v>1</v>
      </c>
      <c r="B499" s="185" t="str">
        <f t="shared" si="18"/>
        <v>Do managers/senior staff have appropriate qualifications or competences?</v>
      </c>
      <c r="C499" s="62" t="s">
        <v>100</v>
      </c>
      <c r="D499" s="165"/>
      <c r="E499" s="62"/>
    </row>
    <row r="500" spans="1:5" s="179" customFormat="1" x14ac:dyDescent="0.2">
      <c r="A500" s="184">
        <f t="shared" si="19"/>
        <v>1</v>
      </c>
      <c r="B500" s="185" t="str">
        <f t="shared" si="18"/>
        <v>Do laboratory technologists have appropriate qualifications or competences?</v>
      </c>
      <c r="C500" s="62" t="s">
        <v>99</v>
      </c>
      <c r="D500" s="165"/>
      <c r="E500" s="62"/>
    </row>
    <row r="501" spans="1:5" s="179" customFormat="1" x14ac:dyDescent="0.2">
      <c r="A501" s="184">
        <f t="shared" si="19"/>
        <v>1</v>
      </c>
      <c r="B501" s="185" t="str">
        <f t="shared" si="18"/>
        <v>Do assistants/medical aides have appropriate qualifications or competences?</v>
      </c>
      <c r="C501" s="62" t="s">
        <v>26</v>
      </c>
      <c r="D501" s="165"/>
      <c r="E501" s="62"/>
    </row>
    <row r="502" spans="1:5" s="179" customFormat="1" x14ac:dyDescent="0.2">
      <c r="A502" s="184">
        <f t="shared" si="19"/>
        <v>1</v>
      </c>
      <c r="B502" s="185" t="str">
        <f t="shared" si="18"/>
        <v>Do support/administrative staff have appropriate qualifications or competences?</v>
      </c>
      <c r="C502" s="62" t="s">
        <v>101</v>
      </c>
      <c r="D502" s="165"/>
      <c r="E502" s="62"/>
    </row>
    <row r="503" spans="1:5" s="179" customFormat="1" x14ac:dyDescent="0.2">
      <c r="A503" s="184">
        <f t="shared" si="19"/>
        <v>1</v>
      </c>
      <c r="B503" s="185" t="str">
        <f t="shared" si="18"/>
        <v>Do phlebotomists have appropriate qualifications or competences?</v>
      </c>
      <c r="C503" s="62" t="s">
        <v>102</v>
      </c>
      <c r="D503" s="165"/>
      <c r="E503" s="62"/>
    </row>
    <row r="504" spans="1:5" s="179" customFormat="1" x14ac:dyDescent="0.2">
      <c r="A504" s="184">
        <f t="shared" si="19"/>
        <v>1</v>
      </c>
      <c r="B504" s="185" t="str">
        <f t="shared" si="18"/>
        <v>Do other staff have appropriate qualifications or competences?</v>
      </c>
      <c r="C504" s="62" t="s">
        <v>103</v>
      </c>
      <c r="D504" s="165"/>
      <c r="E504" s="62"/>
    </row>
    <row r="505" spans="1:5" s="179" customFormat="1" x14ac:dyDescent="0.2">
      <c r="A505" s="184">
        <f t="shared" si="19"/>
        <v>1</v>
      </c>
      <c r="B505" s="185" t="str">
        <f t="shared" si="18"/>
        <v>For other, please specify:</v>
      </c>
      <c r="C505" s="62" t="s">
        <v>1092</v>
      </c>
      <c r="D505" s="165"/>
      <c r="E505" s="62"/>
    </row>
    <row r="506" spans="1:5" s="179" customFormat="1" x14ac:dyDescent="0.2">
      <c r="A506" s="184">
        <f t="shared" si="19"/>
        <v>1</v>
      </c>
      <c r="B506" s="185" t="str">
        <f t="shared" si="18"/>
        <v>Continuous education</v>
      </c>
      <c r="C506" s="62" t="s">
        <v>396</v>
      </c>
      <c r="D506" s="165"/>
      <c r="E506" s="62"/>
    </row>
    <row r="507" spans="1:5" s="179" customFormat="1" x14ac:dyDescent="0.2">
      <c r="A507" s="184">
        <f t="shared" si="19"/>
        <v>1</v>
      </c>
      <c r="B507" s="185" t="str">
        <f t="shared" si="18"/>
        <v>Is there a professional development programme in place for the staff?</v>
      </c>
      <c r="C507" s="62" t="s">
        <v>27</v>
      </c>
      <c r="D507" s="165"/>
      <c r="E507" s="62"/>
    </row>
    <row r="508" spans="1:5" s="168" customFormat="1" ht="12.75" customHeight="1" x14ac:dyDescent="0.2">
      <c r="A508" s="184">
        <f t="shared" si="19"/>
        <v>1</v>
      </c>
      <c r="B508" s="185" t="str">
        <f t="shared" si="18"/>
        <v>Is continuing education (training, workshop, conference, etc.) provided to staff members?</v>
      </c>
      <c r="C508" s="62" t="s">
        <v>1089</v>
      </c>
      <c r="D508" s="190"/>
      <c r="E508" s="191"/>
    </row>
    <row r="509" spans="1:5" s="168" customFormat="1" x14ac:dyDescent="0.2">
      <c r="A509" s="184">
        <f t="shared" ref="A509:A558" si="20">A$3</f>
        <v>1</v>
      </c>
      <c r="B509" s="185" t="str">
        <f t="shared" si="18"/>
        <v>Is "in-house" education (on-site training, journal club, etc.) provided to staff members?</v>
      </c>
      <c r="C509" s="62" t="s">
        <v>1090</v>
      </c>
      <c r="D509" s="190"/>
      <c r="E509" s="191"/>
    </row>
    <row r="510" spans="1:5" s="197" customFormat="1" x14ac:dyDescent="0.2">
      <c r="A510" s="184">
        <f t="shared" si="20"/>
        <v>1</v>
      </c>
      <c r="B510" s="185" t="str">
        <f t="shared" si="18"/>
        <v>Is there a library accessible by all staff in the laboratory?</v>
      </c>
      <c r="C510" s="62" t="s">
        <v>881</v>
      </c>
      <c r="D510" s="165"/>
      <c r="E510" s="62"/>
    </row>
    <row r="511" spans="1:5" s="168" customFormat="1" x14ac:dyDescent="0.2">
      <c r="A511" s="184">
        <f t="shared" si="20"/>
        <v>1</v>
      </c>
      <c r="B511" s="185" t="str">
        <f t="shared" si="18"/>
        <v>Please list the educational activities in the last two years</v>
      </c>
      <c r="C511" s="62" t="s">
        <v>1088</v>
      </c>
      <c r="D511" s="190"/>
      <c r="E511" s="191"/>
    </row>
    <row r="512" spans="1:5" s="168" customFormat="1" x14ac:dyDescent="0.2">
      <c r="A512" s="184">
        <f t="shared" si="20"/>
        <v>1</v>
      </c>
      <c r="B512" s="185" t="str">
        <f t="shared" si="18"/>
        <v>Biorisk management</v>
      </c>
      <c r="C512" s="192" t="s">
        <v>270</v>
      </c>
      <c r="D512" s="190"/>
      <c r="E512" s="191"/>
    </row>
    <row r="513" spans="1:5" s="168" customFormat="1" x14ac:dyDescent="0.2">
      <c r="A513" s="184">
        <f t="shared" si="20"/>
        <v>1</v>
      </c>
      <c r="B513" s="185" t="str">
        <f t="shared" si="18"/>
        <v>Biorisk management policy</v>
      </c>
      <c r="C513" s="62" t="s">
        <v>1112</v>
      </c>
      <c r="D513" s="190"/>
      <c r="E513" s="191"/>
    </row>
    <row r="514" spans="1:5" s="168" customFormat="1" ht="30" x14ac:dyDescent="0.2">
      <c r="A514" s="184">
        <f t="shared" si="20"/>
        <v>1</v>
      </c>
      <c r="B514" s="185" t="str">
        <f t="shared" si="18"/>
        <v xml:space="preserve">Has a policy concerning the management of laboratory biorisk (biosafety and biosecurity) been written? </v>
      </c>
      <c r="C514" s="62" t="s">
        <v>1113</v>
      </c>
      <c r="D514" s="190"/>
      <c r="E514" s="191"/>
    </row>
    <row r="515" spans="1:5" s="168" customFormat="1" ht="30" x14ac:dyDescent="0.2">
      <c r="A515" s="184">
        <f t="shared" si="20"/>
        <v>1</v>
      </c>
      <c r="B515" s="185" t="str">
        <f t="shared" si="18"/>
        <v>Does this policy clearly state the biorisk management objectives and commitment to improve biorisk management performance?</v>
      </c>
      <c r="C515" s="62" t="s">
        <v>1114</v>
      </c>
      <c r="D515" s="190"/>
      <c r="E515" s="191"/>
    </row>
    <row r="516" spans="1:5" s="168" customFormat="1" ht="30" x14ac:dyDescent="0.2">
      <c r="A516" s="184">
        <f t="shared" si="20"/>
        <v>1</v>
      </c>
      <c r="B516" s="185" t="str">
        <f t="shared" si="18"/>
        <v>Is the policy appropriate to the nature and scale of the risk associated with the facility and associated activities?</v>
      </c>
      <c r="C516" s="62" t="s">
        <v>1115</v>
      </c>
      <c r="D516" s="190"/>
      <c r="E516" s="191"/>
    </row>
    <row r="517" spans="1:5" s="168" customFormat="1" x14ac:dyDescent="0.2">
      <c r="A517" s="184">
        <f t="shared" si="20"/>
        <v>1</v>
      </c>
      <c r="B517" s="185" t="str">
        <f t="shared" si="18"/>
        <v>Biorisk assessment and control</v>
      </c>
      <c r="C517" s="62" t="s">
        <v>1120</v>
      </c>
      <c r="D517" s="190"/>
      <c r="E517" s="191"/>
    </row>
    <row r="518" spans="1:5" s="168" customFormat="1" x14ac:dyDescent="0.2">
      <c r="A518" s="184">
        <f t="shared" si="20"/>
        <v>1</v>
      </c>
      <c r="B518" s="185" t="str">
        <f t="shared" si="18"/>
        <v>Have the hazards associated with proposed work been identified and documented?</v>
      </c>
      <c r="C518" s="62" t="s">
        <v>1116</v>
      </c>
      <c r="D518" s="190"/>
      <c r="E518" s="191"/>
    </row>
    <row r="519" spans="1:5" s="168" customFormat="1" x14ac:dyDescent="0.2">
      <c r="A519" s="184">
        <f t="shared" si="20"/>
        <v>1</v>
      </c>
      <c r="B519" s="185" t="str">
        <f t="shared" si="18"/>
        <v>Have the biorisks been assessed and categorized?</v>
      </c>
      <c r="C519" s="62" t="s">
        <v>1119</v>
      </c>
      <c r="D519" s="190"/>
      <c r="E519" s="191"/>
    </row>
    <row r="520" spans="1:5" s="168" customFormat="1" x14ac:dyDescent="0.2">
      <c r="A520" s="184">
        <f t="shared" si="20"/>
        <v>1</v>
      </c>
      <c r="B520" s="185" t="str">
        <f t="shared" si="18"/>
        <v>Are biorisk control measures described in an action plan?</v>
      </c>
      <c r="C520" s="62" t="s">
        <v>1118</v>
      </c>
      <c r="D520" s="190"/>
      <c r="E520" s="191"/>
    </row>
    <row r="521" spans="1:5" s="168" customFormat="1" x14ac:dyDescent="0.2">
      <c r="A521" s="184">
        <f t="shared" si="20"/>
        <v>1</v>
      </c>
      <c r="B521" s="185" t="str">
        <f t="shared" si="18"/>
        <v>Are biorisk control measures documented?</v>
      </c>
      <c r="C521" s="62" t="s">
        <v>1121</v>
      </c>
      <c r="D521" s="190"/>
      <c r="E521" s="191"/>
    </row>
    <row r="522" spans="1:5" s="168" customFormat="1" x14ac:dyDescent="0.2">
      <c r="A522" s="184">
        <f t="shared" si="20"/>
        <v>1</v>
      </c>
      <c r="B522" s="185" t="str">
        <f t="shared" si="18"/>
        <v>Implementation and operation</v>
      </c>
      <c r="C522" s="62" t="s">
        <v>1117</v>
      </c>
      <c r="D522" s="190"/>
      <c r="E522" s="191"/>
    </row>
    <row r="523" spans="1:5" s="168" customFormat="1" x14ac:dyDescent="0.2">
      <c r="A523" s="184">
        <f t="shared" si="20"/>
        <v>1</v>
      </c>
      <c r="B523" s="185" t="str">
        <f t="shared" si="18"/>
        <v>Are roles and responsibilities related to biorisk management defined and documented?</v>
      </c>
      <c r="C523" s="62" t="s">
        <v>159</v>
      </c>
      <c r="D523" s="190"/>
      <c r="E523" s="191"/>
    </row>
    <row r="524" spans="1:5" s="168" customFormat="1" x14ac:dyDescent="0.2">
      <c r="A524" s="184">
        <f t="shared" si="20"/>
        <v>1</v>
      </c>
      <c r="B524" s="185" t="str">
        <f t="shared" si="18"/>
        <v>Is a senior manager designated to oversee the biorisk management system?</v>
      </c>
      <c r="C524" s="62" t="s">
        <v>1122</v>
      </c>
      <c r="D524" s="190"/>
      <c r="E524" s="191"/>
    </row>
    <row r="525" spans="1:5" s="168" customFormat="1" x14ac:dyDescent="0.2">
      <c r="A525" s="184">
        <f t="shared" si="20"/>
        <v>1</v>
      </c>
      <c r="B525" s="185" t="str">
        <f t="shared" si="18"/>
        <v>Has a biorisk management committee been established?</v>
      </c>
      <c r="C525" s="62" t="s">
        <v>1123</v>
      </c>
      <c r="D525" s="190"/>
      <c r="E525" s="191"/>
    </row>
    <row r="526" spans="1:5" s="168" customFormat="1" x14ac:dyDescent="0.2">
      <c r="A526" s="184">
        <f t="shared" si="20"/>
        <v>1</v>
      </c>
      <c r="B526" s="185" t="str">
        <f t="shared" si="18"/>
        <v>Has a biorisk management advisor (or biological safety officer) been designated?</v>
      </c>
      <c r="C526" s="62" t="s">
        <v>1124</v>
      </c>
      <c r="D526" s="190"/>
      <c r="E526" s="191"/>
    </row>
    <row r="527" spans="1:5" s="168" customFormat="1" x14ac:dyDescent="0.2">
      <c r="A527" s="184">
        <f t="shared" si="20"/>
        <v>1</v>
      </c>
      <c r="B527" s="185" t="str">
        <f t="shared" si="18"/>
        <v>Is this advisor providing advice and guidance on biorisk management?</v>
      </c>
      <c r="C527" s="62" t="s">
        <v>1125</v>
      </c>
      <c r="D527" s="190"/>
      <c r="E527" s="191"/>
    </row>
    <row r="528" spans="1:5" s="168" customFormat="1" x14ac:dyDescent="0.2">
      <c r="A528" s="184">
        <f t="shared" si="20"/>
        <v>1</v>
      </c>
      <c r="B528" s="185" t="str">
        <f t="shared" si="18"/>
        <v>Has this advisor delegated authority to stop work if necessary?</v>
      </c>
      <c r="C528" s="62" t="s">
        <v>1126</v>
      </c>
      <c r="D528" s="190"/>
      <c r="E528" s="191"/>
    </row>
    <row r="529" spans="1:5" s="168" customFormat="1" x14ac:dyDescent="0.2">
      <c r="A529" s="184">
        <f t="shared" si="20"/>
        <v>1</v>
      </c>
      <c r="B529" s="185" t="str">
        <f t="shared" si="18"/>
        <v>Does personnel have access to occupational health services?</v>
      </c>
      <c r="C529" s="62" t="s">
        <v>152</v>
      </c>
      <c r="D529" s="190"/>
      <c r="E529" s="191"/>
    </row>
    <row r="530" spans="1:5" s="168" customFormat="1" ht="30" x14ac:dyDescent="0.2">
      <c r="A530" s="184">
        <f t="shared" si="20"/>
        <v>1</v>
      </c>
      <c r="B530" s="185" t="str">
        <f t="shared" si="18"/>
        <v>Has a facility manager been designated to manage facilities, containment equipement and buildings?</v>
      </c>
      <c r="C530" s="62" t="s">
        <v>1127</v>
      </c>
      <c r="D530" s="190"/>
      <c r="E530" s="191"/>
    </row>
    <row r="531" spans="1:5" s="168" customFormat="1" x14ac:dyDescent="0.2">
      <c r="A531" s="184">
        <f t="shared" si="20"/>
        <v>1</v>
      </c>
      <c r="B531" s="185" t="str">
        <f t="shared" si="18"/>
        <v>Has a security manager been designated?</v>
      </c>
      <c r="C531" s="62" t="s">
        <v>1128</v>
      </c>
      <c r="D531" s="190"/>
      <c r="E531" s="191"/>
    </row>
    <row r="532" spans="1:5" s="168" customFormat="1" x14ac:dyDescent="0.2">
      <c r="A532" s="184">
        <f t="shared" si="20"/>
        <v>1</v>
      </c>
      <c r="B532" s="185" t="str">
        <f t="shared" ref="B532:B598" si="21">IF(A532=3,E532,IF(A532=2,D532,C532))</f>
        <v>Has an animal care manager been designated, in case the laboratory handles animals?</v>
      </c>
      <c r="C532" s="62" t="s">
        <v>28</v>
      </c>
      <c r="D532" s="190"/>
      <c r="E532" s="191"/>
    </row>
    <row r="533" spans="1:5" s="168" customFormat="1" ht="30" x14ac:dyDescent="0.2">
      <c r="A533" s="184">
        <f t="shared" si="20"/>
        <v>1</v>
      </c>
      <c r="B533" s="185" t="str">
        <f t="shared" si="21"/>
        <v>Are qualifications, experience and aptitudes relating to biorisk considered as part of the recruitment process?</v>
      </c>
      <c r="C533" s="62" t="s">
        <v>29</v>
      </c>
      <c r="D533" s="190"/>
      <c r="E533" s="191"/>
    </row>
    <row r="534" spans="1:5" s="168" customFormat="1" ht="30" x14ac:dyDescent="0.2">
      <c r="A534" s="184">
        <f t="shared" si="20"/>
        <v>1</v>
      </c>
      <c r="B534" s="185" t="str">
        <f t="shared" si="21"/>
        <v>Is there mechanism/s to ensure that personnel is competent (e.g. successful completion of training, ability to perform tasks under supervision)?</v>
      </c>
      <c r="C534" s="62" t="s">
        <v>570</v>
      </c>
      <c r="D534" s="190"/>
      <c r="E534" s="191"/>
    </row>
    <row r="535" spans="1:5" s="168" customFormat="1" x14ac:dyDescent="0.2">
      <c r="A535" s="184">
        <f t="shared" si="20"/>
        <v>1</v>
      </c>
      <c r="B535" s="185" t="str">
        <f t="shared" si="21"/>
        <v>Is personnel regularly trained on biorisk management?</v>
      </c>
      <c r="C535" s="62" t="s">
        <v>1129</v>
      </c>
      <c r="D535" s="190"/>
      <c r="E535" s="191"/>
    </row>
    <row r="536" spans="1:5" s="168" customFormat="1" x14ac:dyDescent="0.2">
      <c r="A536" s="184">
        <f t="shared" si="20"/>
        <v>1</v>
      </c>
      <c r="B536" s="185" t="str">
        <f t="shared" si="21"/>
        <v>Is an up-to-date biological agent and toxin inventory established and maintained?</v>
      </c>
      <c r="C536" s="62" t="s">
        <v>30</v>
      </c>
      <c r="D536" s="190"/>
      <c r="E536" s="191"/>
    </row>
    <row r="537" spans="1:5" s="168" customFormat="1" x14ac:dyDescent="0.2">
      <c r="A537" s="184">
        <f t="shared" si="20"/>
        <v>1</v>
      </c>
      <c r="B537" s="185" t="str">
        <f t="shared" si="21"/>
        <v>Are desinfection and decontamination procedures implemented effectively?</v>
      </c>
      <c r="C537" s="62" t="s">
        <v>1130</v>
      </c>
      <c r="D537" s="190"/>
      <c r="E537" s="191"/>
    </row>
    <row r="538" spans="1:5" s="168" customFormat="1" x14ac:dyDescent="0.2">
      <c r="A538" s="184">
        <f t="shared" si="20"/>
        <v>1</v>
      </c>
      <c r="B538" s="185" t="str">
        <f t="shared" si="21"/>
        <v>Are waste management procedures implemented effectively?</v>
      </c>
      <c r="C538" s="62" t="s">
        <v>1131</v>
      </c>
      <c r="D538" s="190"/>
      <c r="E538" s="191"/>
    </row>
    <row r="539" spans="1:5" s="168" customFormat="1" x14ac:dyDescent="0.2">
      <c r="A539" s="184">
        <f t="shared" si="20"/>
        <v>1</v>
      </c>
      <c r="B539" s="185" t="str">
        <f t="shared" si="21"/>
        <v>Are personal protective equipment and clothing used appropriately?</v>
      </c>
      <c r="C539" s="62" t="s">
        <v>1142</v>
      </c>
      <c r="D539" s="190"/>
      <c r="E539" s="191"/>
    </row>
    <row r="540" spans="1:5" s="168" customFormat="1" ht="30" x14ac:dyDescent="0.2">
      <c r="A540" s="184">
        <f t="shared" si="20"/>
        <v>1</v>
      </c>
      <c r="B540" s="185" t="str">
        <f t="shared" si="21"/>
        <v>Can personnel access prophylactic or emergency treatment in case of exposure to contaminated materials?</v>
      </c>
      <c r="C540" s="62" t="s">
        <v>79</v>
      </c>
      <c r="D540" s="190"/>
      <c r="E540" s="191"/>
    </row>
    <row r="541" spans="1:5" s="168" customFormat="1" x14ac:dyDescent="0.2">
      <c r="A541" s="184">
        <f t="shared" si="20"/>
        <v>1</v>
      </c>
      <c r="B541" s="185" t="str">
        <f t="shared" si="21"/>
        <v>Is a vaccination policy defined and implemented?</v>
      </c>
      <c r="C541" s="62" t="s">
        <v>1143</v>
      </c>
      <c r="D541" s="190"/>
      <c r="E541" s="191"/>
    </row>
    <row r="542" spans="1:5" s="168" customFormat="1" ht="30" x14ac:dyDescent="0.2">
      <c r="A542" s="184">
        <f t="shared" si="20"/>
        <v>1</v>
      </c>
      <c r="B542" s="185" t="str">
        <f t="shared" si="21"/>
        <v>Is behaviour of personnel safe (e.g. no mouth pipetting, no recaping of needles, no smoking, no food stored in working areas)?</v>
      </c>
      <c r="C542" s="62" t="s">
        <v>31</v>
      </c>
      <c r="D542" s="190"/>
      <c r="E542" s="191"/>
    </row>
    <row r="543" spans="1:5" s="168" customFormat="1" x14ac:dyDescent="0.2">
      <c r="A543" s="184">
        <f t="shared" si="20"/>
        <v>1</v>
      </c>
      <c r="B543" s="185" t="str">
        <f t="shared" si="21"/>
        <v>Are the facilities designed to allow to work in a safe and secure way?</v>
      </c>
      <c r="C543" s="62" t="s">
        <v>1144</v>
      </c>
      <c r="D543" s="190"/>
      <c r="E543" s="191"/>
    </row>
    <row r="544" spans="1:5" s="168" customFormat="1" x14ac:dyDescent="0.2">
      <c r="A544" s="184">
        <f t="shared" si="20"/>
        <v>1</v>
      </c>
      <c r="B544" s="185" t="str">
        <f t="shared" si="21"/>
        <v>Is there a formal commissioning process of new facilities?</v>
      </c>
      <c r="C544" s="62" t="s">
        <v>153</v>
      </c>
      <c r="D544" s="190"/>
      <c r="E544" s="191"/>
    </row>
    <row r="545" spans="1:5" s="168" customFormat="1" ht="30" x14ac:dyDescent="0.2">
      <c r="A545" s="184">
        <f t="shared" si="20"/>
        <v>1</v>
      </c>
      <c r="B545" s="185" t="str">
        <f t="shared" si="21"/>
        <v>Are equipments and elements of the physical plant that may impact on biorisk identified?</v>
      </c>
      <c r="C545" s="62" t="s">
        <v>154</v>
      </c>
      <c r="D545" s="190"/>
      <c r="E545" s="191"/>
    </row>
    <row r="546" spans="1:5" s="168" customFormat="1" x14ac:dyDescent="0.2">
      <c r="A546" s="184">
        <f t="shared" si="20"/>
        <v>1</v>
      </c>
      <c r="B546" s="185" t="str">
        <f>IF(A546=3,E546,IF(A546=2,D546,C546))</f>
        <v>If yes or partial, are these equipments and elements:</v>
      </c>
      <c r="C546" s="62" t="s">
        <v>355</v>
      </c>
      <c r="D546" s="190"/>
      <c r="E546" s="191"/>
    </row>
    <row r="547" spans="1:5" s="168" customFormat="1" ht="30" x14ac:dyDescent="0.2">
      <c r="A547" s="184">
        <f t="shared" si="20"/>
        <v>1</v>
      </c>
      <c r="B547" s="185" t="str">
        <f t="shared" si="21"/>
        <v>Correctly certified or validated, in line with the manufacturer or regulations' requirements?</v>
      </c>
      <c r="C547" s="62" t="s">
        <v>356</v>
      </c>
      <c r="D547" s="190"/>
      <c r="E547" s="191"/>
    </row>
    <row r="548" spans="1:5" s="168" customFormat="1" x14ac:dyDescent="0.2">
      <c r="A548" s="184">
        <f t="shared" si="20"/>
        <v>1</v>
      </c>
      <c r="B548" s="185" t="str">
        <f t="shared" si="21"/>
        <v>Correctly maintained?</v>
      </c>
      <c r="C548" s="62" t="s">
        <v>357</v>
      </c>
      <c r="D548" s="190"/>
      <c r="E548" s="191"/>
    </row>
    <row r="549" spans="1:5" s="168" customFormat="1" ht="30" x14ac:dyDescent="0.2">
      <c r="A549" s="184">
        <f t="shared" si="20"/>
        <v>1</v>
      </c>
      <c r="B549" s="185" t="str">
        <f t="shared" si="21"/>
        <v>Are appropriate security measures in place to minimize potential unappopriate removal or release of biological agents (e.g. theft, earthquake, flood)?</v>
      </c>
      <c r="C549" s="191" t="s">
        <v>569</v>
      </c>
      <c r="D549" s="190"/>
      <c r="E549" s="191"/>
    </row>
    <row r="550" spans="1:5" s="168" customFormat="1" ht="30" x14ac:dyDescent="0.2">
      <c r="A550" s="184">
        <f t="shared" si="20"/>
        <v>1</v>
      </c>
      <c r="B550" s="185" t="str">
        <f t="shared" si="21"/>
        <v>Is access to sensitive information (e.g. inventory of agents and toxins) controlled by adequate policies and procedures?</v>
      </c>
      <c r="C550" s="191" t="s">
        <v>1145</v>
      </c>
      <c r="D550" s="190"/>
      <c r="E550" s="191"/>
    </row>
    <row r="551" spans="1:5" s="168" customFormat="1" ht="30" x14ac:dyDescent="0.2">
      <c r="A551" s="184">
        <f t="shared" si="20"/>
        <v>1</v>
      </c>
      <c r="B551" s="185" t="str">
        <f t="shared" si="21"/>
        <v>Are procedures for a safe and secure transport of culture, specimens, samples and other contaminated materials established?</v>
      </c>
      <c r="C551" s="62" t="s">
        <v>78</v>
      </c>
      <c r="D551" s="190"/>
      <c r="E551" s="191"/>
    </row>
    <row r="552" spans="1:5" s="168" customFormat="1" ht="30" x14ac:dyDescent="0.2">
      <c r="A552" s="184">
        <f t="shared" si="20"/>
        <v>1</v>
      </c>
      <c r="B552" s="185" t="str">
        <f t="shared" si="21"/>
        <v>Are emergency plans available (e.g. in case of explosion, fire, flood, worker exposure, accident or illness, major spillage)?</v>
      </c>
      <c r="C552" s="62" t="s">
        <v>160</v>
      </c>
      <c r="D552" s="190"/>
      <c r="E552" s="191"/>
    </row>
    <row r="553" spans="1:5" s="168" customFormat="1" ht="30" x14ac:dyDescent="0.2">
      <c r="A553" s="184">
        <f t="shared" si="20"/>
        <v>1</v>
      </c>
      <c r="B553" s="185" t="str">
        <f t="shared" si="21"/>
        <v>Are emergency situation simulation exercices including security drills conducted at regular intervals?</v>
      </c>
      <c r="C553" s="62" t="s">
        <v>1146</v>
      </c>
      <c r="D553" s="190"/>
      <c r="E553" s="191"/>
    </row>
    <row r="554" spans="1:5" s="168" customFormat="1" ht="30" x14ac:dyDescent="0.2">
      <c r="A554" s="184">
        <f t="shared" si="20"/>
        <v>1</v>
      </c>
      <c r="B554" s="185" t="str">
        <f t="shared" si="21"/>
        <v>Are contingency measures planned in the event of an emergency or unforeseen event (e.g. power failure)?</v>
      </c>
      <c r="C554" s="62" t="s">
        <v>155</v>
      </c>
      <c r="D554" s="190"/>
      <c r="E554" s="191"/>
    </row>
    <row r="555" spans="1:5" s="168" customFormat="1" ht="30" x14ac:dyDescent="0.2">
      <c r="A555" s="184">
        <f t="shared" si="20"/>
        <v>1</v>
      </c>
      <c r="B555" s="185" t="str">
        <f t="shared" si="21"/>
        <v>Are biorisk documents and records controlled and managed as part of the laboratory document management system?</v>
      </c>
      <c r="C555" s="62" t="s">
        <v>1147</v>
      </c>
      <c r="D555" s="190"/>
      <c r="E555" s="191"/>
    </row>
    <row r="556" spans="1:5" s="168" customFormat="1" ht="30" x14ac:dyDescent="0.2">
      <c r="A556" s="184">
        <f t="shared" si="20"/>
        <v>1</v>
      </c>
      <c r="B556" s="185" t="str">
        <f t="shared" si="21"/>
        <v>Are accident/incident and nonconformities related to biorisk correctly managed (i.e. reported, recorded, investigated, and leading to preventive or corrective actions)?</v>
      </c>
      <c r="C556" s="62" t="s">
        <v>32</v>
      </c>
      <c r="D556" s="190"/>
      <c r="E556" s="191"/>
    </row>
    <row r="557" spans="1:5" s="168" customFormat="1" ht="30" x14ac:dyDescent="0.2">
      <c r="A557" s="184">
        <f t="shared" si="20"/>
        <v>1</v>
      </c>
      <c r="B557" s="185" t="str">
        <f t="shared" si="21"/>
        <v>Do planned inspection or audit/s include assessment of the biorisk management system?</v>
      </c>
      <c r="C557" s="62" t="s">
        <v>33</v>
      </c>
      <c r="D557" s="190"/>
      <c r="E557" s="191"/>
    </row>
    <row r="558" spans="1:5" s="168" customFormat="1" x14ac:dyDescent="0.2">
      <c r="A558" s="184">
        <f t="shared" si="20"/>
        <v>1</v>
      </c>
      <c r="B558" s="185" t="str">
        <f t="shared" si="21"/>
        <v>Is there a regular review of the biorisk management system?</v>
      </c>
      <c r="C558" s="62" t="s">
        <v>1148</v>
      </c>
      <c r="D558" s="190"/>
      <c r="E558" s="191"/>
    </row>
    <row r="559" spans="1:5" s="168" customFormat="1" x14ac:dyDescent="0.2">
      <c r="A559" s="184">
        <f t="shared" ref="A559:A590" si="22">A$3</f>
        <v>1</v>
      </c>
      <c r="B559" s="185" t="str">
        <f t="shared" si="21"/>
        <v xml:space="preserve">Public health functions </v>
      </c>
      <c r="C559" s="192" t="s">
        <v>732</v>
      </c>
      <c r="D559" s="190"/>
      <c r="E559" s="191"/>
    </row>
    <row r="560" spans="1:5" s="168" customFormat="1" x14ac:dyDescent="0.2">
      <c r="A560" s="184">
        <f t="shared" si="22"/>
        <v>1</v>
      </c>
      <c r="B560" s="185" t="str">
        <f t="shared" si="21"/>
        <v>Surveillance and response</v>
      </c>
      <c r="C560" s="62" t="s">
        <v>754</v>
      </c>
      <c r="D560" s="190"/>
      <c r="E560" s="191"/>
    </row>
    <row r="561" spans="1:5" s="168" customFormat="1" x14ac:dyDescent="0.2">
      <c r="A561" s="184">
        <f t="shared" si="22"/>
        <v>1</v>
      </c>
      <c r="B561" s="185" t="str">
        <f t="shared" si="21"/>
        <v>Does the laboratory know the designated reference laboratories?</v>
      </c>
      <c r="C561" s="62" t="s">
        <v>262</v>
      </c>
      <c r="D561" s="190"/>
      <c r="E561" s="191"/>
    </row>
    <row r="562" spans="1:5" s="168" customFormat="1" ht="30" x14ac:dyDescent="0.2">
      <c r="A562" s="184">
        <f t="shared" si="22"/>
        <v>1</v>
      </c>
      <c r="B562" s="185" t="str">
        <f t="shared" si="21"/>
        <v>Is the laboratory part of surveillance network/s for endemic communicable diseases (e.g. HIV, parasitic diseases, hepatitis)?</v>
      </c>
      <c r="C562" s="62" t="s">
        <v>156</v>
      </c>
      <c r="D562" s="190"/>
      <c r="E562" s="191"/>
    </row>
    <row r="563" spans="1:5" s="168" customFormat="1" x14ac:dyDescent="0.2">
      <c r="A563" s="184">
        <f t="shared" si="22"/>
        <v>1</v>
      </c>
      <c r="B563" s="185" t="str">
        <f t="shared" si="21"/>
        <v>If yes, please specify:</v>
      </c>
      <c r="C563" s="62" t="s">
        <v>804</v>
      </c>
      <c r="D563" s="190"/>
      <c r="E563" s="191"/>
    </row>
    <row r="564" spans="1:5" s="168" customFormat="1" ht="30" x14ac:dyDescent="0.2">
      <c r="A564" s="184">
        <f t="shared" si="22"/>
        <v>1</v>
      </c>
      <c r="B564" s="185" t="str">
        <f t="shared" si="21"/>
        <v>Is the laboratory part of surveillance network/s for epidemic-prone diseases (e.g. measles, rotavirus, meningitis)?</v>
      </c>
      <c r="C564" s="62" t="s">
        <v>157</v>
      </c>
      <c r="D564" s="190"/>
      <c r="E564" s="191"/>
    </row>
    <row r="565" spans="1:5" s="168" customFormat="1" x14ac:dyDescent="0.2">
      <c r="A565" s="184">
        <f t="shared" si="22"/>
        <v>1</v>
      </c>
      <c r="B565" s="185" t="str">
        <f t="shared" si="21"/>
        <v>If yes, please specify:</v>
      </c>
      <c r="C565" s="62" t="s">
        <v>804</v>
      </c>
      <c r="D565" s="190"/>
      <c r="E565" s="191"/>
    </row>
    <row r="566" spans="1:5" s="168" customFormat="1" ht="30" x14ac:dyDescent="0.2">
      <c r="A566" s="184">
        <f t="shared" si="22"/>
        <v>1</v>
      </c>
      <c r="B566" s="185" t="str">
        <f t="shared" si="21"/>
        <v>Is the laboratory part of surveillance network/s for non-communicable diseases (e.g. diabetes, cancer)?</v>
      </c>
      <c r="C566" s="62" t="s">
        <v>158</v>
      </c>
      <c r="D566" s="190"/>
      <c r="E566" s="191"/>
    </row>
    <row r="567" spans="1:5" s="168" customFormat="1" x14ac:dyDescent="0.2">
      <c r="A567" s="184">
        <f t="shared" si="22"/>
        <v>1</v>
      </c>
      <c r="B567" s="185" t="str">
        <f t="shared" si="21"/>
        <v>If yes, please specify:</v>
      </c>
      <c r="C567" s="62" t="s">
        <v>804</v>
      </c>
      <c r="D567" s="190"/>
      <c r="E567" s="191"/>
    </row>
    <row r="568" spans="1:5" s="168" customFormat="1" ht="30" x14ac:dyDescent="0.2">
      <c r="A568" s="184">
        <f t="shared" si="22"/>
        <v>1</v>
      </c>
      <c r="B568" s="185" t="str">
        <f t="shared" si="21"/>
        <v>Has the laboratory defined responsibilities in national preparedness and response to public health emergencies like outbreaks?</v>
      </c>
      <c r="C568" s="62" t="s">
        <v>34</v>
      </c>
      <c r="D568" s="190"/>
      <c r="E568" s="191"/>
    </row>
    <row r="569" spans="1:5" s="168" customFormat="1" x14ac:dyDescent="0.2">
      <c r="A569" s="184">
        <f t="shared" si="22"/>
        <v>1</v>
      </c>
      <c r="B569" s="185" t="str">
        <f t="shared" si="21"/>
        <v>If yes, please specify:</v>
      </c>
      <c r="C569" s="62" t="s">
        <v>804</v>
      </c>
      <c r="D569" s="190"/>
      <c r="E569" s="191"/>
    </row>
    <row r="570" spans="1:5" s="168" customFormat="1" ht="30" x14ac:dyDescent="0.2">
      <c r="A570" s="184">
        <f t="shared" si="22"/>
        <v>1</v>
      </c>
      <c r="B570" s="185" t="str">
        <f t="shared" si="21"/>
        <v>Are specific instructions or guidelines for laboratory investigation of public health events available?</v>
      </c>
      <c r="C570" s="62" t="s">
        <v>263</v>
      </c>
      <c r="D570" s="190"/>
      <c r="E570" s="191"/>
    </row>
    <row r="571" spans="1:5" s="189" customFormat="1" x14ac:dyDescent="0.2">
      <c r="A571" s="184">
        <f t="shared" si="22"/>
        <v>1</v>
      </c>
      <c r="B571" s="185" t="str">
        <f t="shared" si="21"/>
        <v>Specimens</v>
      </c>
      <c r="C571" s="62" t="s">
        <v>710</v>
      </c>
      <c r="D571" s="188"/>
      <c r="E571" s="134"/>
    </row>
    <row r="572" spans="1:5" s="168" customFormat="1" ht="30" x14ac:dyDescent="0.2">
      <c r="A572" s="184">
        <f t="shared" si="22"/>
        <v>1</v>
      </c>
      <c r="B572" s="185" t="str">
        <f t="shared" si="21"/>
        <v>Does the laboratory receive specimens from the field during the investigation of public health events or public health surveys?</v>
      </c>
      <c r="C572" s="191" t="s">
        <v>167</v>
      </c>
      <c r="D572" s="190"/>
      <c r="E572" s="191"/>
    </row>
    <row r="573" spans="1:5" s="168" customFormat="1" ht="30" x14ac:dyDescent="0.2">
      <c r="A573" s="184">
        <f t="shared" si="22"/>
        <v>1</v>
      </c>
      <c r="B573" s="185" t="str">
        <f t="shared" si="21"/>
        <v>Does the laboratory give advice on specimen collection and transport practices from the field during the investigation of public health emergencies?</v>
      </c>
      <c r="C573" s="191" t="s">
        <v>168</v>
      </c>
      <c r="D573" s="190"/>
      <c r="E573" s="191"/>
    </row>
    <row r="574" spans="1:5" s="168" customFormat="1" ht="30" x14ac:dyDescent="0.2">
      <c r="A574" s="184">
        <f t="shared" si="22"/>
        <v>1</v>
      </c>
      <c r="B574" s="185" t="str">
        <f t="shared" si="21"/>
        <v>Does the laboratory have a stock of emergency laboratory sampling kits (personal protective equipment, sample collection material, transport media)?</v>
      </c>
      <c r="C574" s="62" t="s">
        <v>755</v>
      </c>
      <c r="D574" s="190"/>
      <c r="E574" s="191"/>
    </row>
    <row r="575" spans="1:5" s="168" customFormat="1" ht="30" x14ac:dyDescent="0.2">
      <c r="A575" s="184">
        <f t="shared" si="22"/>
        <v>1</v>
      </c>
      <c r="B575" s="185" t="str">
        <f t="shared" si="21"/>
        <v>Does the laboratory receive specimens or isolates from clinical laboratories for public health purpose (e.g. routine surveillance, outbreak investigation)?</v>
      </c>
      <c r="C575" s="62" t="s">
        <v>187</v>
      </c>
      <c r="D575" s="190"/>
      <c r="E575" s="191"/>
    </row>
    <row r="576" spans="1:5" s="168" customFormat="1" ht="30" x14ac:dyDescent="0.2">
      <c r="A576" s="184">
        <f t="shared" si="22"/>
        <v>1</v>
      </c>
      <c r="B576" s="185" t="str">
        <f t="shared" si="21"/>
        <v>Does the laboratory refer specimens or isolates to reference laboratories for public health purpose (e.g. routine surveillance, outbreak investigation)?</v>
      </c>
      <c r="C576" s="62" t="s">
        <v>186</v>
      </c>
      <c r="D576" s="190"/>
      <c r="E576" s="191"/>
    </row>
    <row r="577" spans="1:5" s="168" customFormat="1" x14ac:dyDescent="0.2">
      <c r="A577" s="184">
        <f t="shared" si="22"/>
        <v>1</v>
      </c>
      <c r="B577" s="185" t="str">
        <f t="shared" si="21"/>
        <v>Reporting</v>
      </c>
      <c r="C577" s="62" t="s">
        <v>195</v>
      </c>
      <c r="D577" s="190"/>
      <c r="E577" s="191"/>
    </row>
    <row r="578" spans="1:5" s="168" customFormat="1" x14ac:dyDescent="0.2">
      <c r="A578" s="184">
        <f t="shared" si="22"/>
        <v>1</v>
      </c>
      <c r="B578" s="185" t="str">
        <f t="shared" si="21"/>
        <v>Is a list of notifiable diseases the laboratory must report available?</v>
      </c>
      <c r="C578" s="62" t="s">
        <v>1094</v>
      </c>
      <c r="D578" s="190"/>
      <c r="E578" s="191"/>
    </row>
    <row r="579" spans="1:5" s="168" customFormat="1" x14ac:dyDescent="0.2">
      <c r="A579" s="184">
        <f t="shared" si="22"/>
        <v>1</v>
      </c>
      <c r="B579" s="185" t="str">
        <f t="shared" si="21"/>
        <v>Is reporting to public health authorities established and implemented?</v>
      </c>
      <c r="C579" s="62" t="s">
        <v>892</v>
      </c>
      <c r="D579" s="190"/>
      <c r="E579" s="191"/>
    </row>
    <row r="580" spans="1:5" s="168" customFormat="1" ht="30" x14ac:dyDescent="0.2">
      <c r="A580" s="184">
        <f t="shared" si="22"/>
        <v>1</v>
      </c>
      <c r="B580" s="185" t="str">
        <f t="shared" si="21"/>
        <v>If yes, is there a standardized form/document to report notificable diseases or other events?</v>
      </c>
      <c r="C580" s="62" t="s">
        <v>161</v>
      </c>
      <c r="D580" s="190"/>
      <c r="E580" s="191"/>
    </row>
    <row r="581" spans="1:5" s="168" customFormat="1" ht="30" x14ac:dyDescent="0.2">
      <c r="A581" s="184">
        <f t="shared" si="22"/>
        <v>1</v>
      </c>
      <c r="B581" s="185" t="str">
        <f t="shared" si="21"/>
        <v>Does the laboratory send aggregated data on a weekly or monthly basis to public health authorities?</v>
      </c>
      <c r="C581" s="62" t="s">
        <v>942</v>
      </c>
      <c r="D581" s="190"/>
      <c r="E581" s="191"/>
    </row>
    <row r="582" spans="1:5" s="168" customFormat="1" ht="30" x14ac:dyDescent="0.2">
      <c r="A582" s="184">
        <f t="shared" si="22"/>
        <v>1</v>
      </c>
      <c r="B582" s="185" t="str">
        <f t="shared" si="21"/>
        <v>Does the laboratory send aggregated data on a weekly or monthly basis to reference laboratory(ies)?</v>
      </c>
      <c r="C582" s="62" t="s">
        <v>709</v>
      </c>
      <c r="D582" s="190"/>
      <c r="E582" s="191"/>
    </row>
    <row r="583" spans="1:5" s="179" customFormat="1" x14ac:dyDescent="0.2">
      <c r="A583" s="184">
        <f t="shared" si="22"/>
        <v>1</v>
      </c>
      <c r="B583" s="185" t="str">
        <f t="shared" si="21"/>
        <v>If applicable, is information provided to clinicians about AST patterns?</v>
      </c>
      <c r="C583" s="62" t="s">
        <v>756</v>
      </c>
      <c r="D583" s="165"/>
      <c r="E583" s="62"/>
    </row>
    <row r="584" spans="1:5" s="179" customFormat="1" x14ac:dyDescent="0.2">
      <c r="A584" s="184">
        <f t="shared" si="22"/>
        <v>1</v>
      </c>
      <c r="B584" s="185" t="str">
        <f t="shared" si="21"/>
        <v>If applicable, is information provided to epidemiologists about AST patterns?</v>
      </c>
      <c r="C584" s="62" t="s">
        <v>757</v>
      </c>
      <c r="D584" s="165"/>
      <c r="E584" s="62"/>
    </row>
    <row r="585" spans="1:5" s="168" customFormat="1" x14ac:dyDescent="0.2">
      <c r="A585" s="184">
        <f t="shared" si="22"/>
        <v>1</v>
      </c>
      <c r="B585" s="185" t="str">
        <f t="shared" si="21"/>
        <v>Gap analysis</v>
      </c>
      <c r="C585" s="192" t="s">
        <v>205</v>
      </c>
      <c r="D585" s="190"/>
      <c r="E585" s="191"/>
    </row>
    <row r="586" spans="1:5" s="168" customFormat="1" x14ac:dyDescent="0.2">
      <c r="A586" s="184">
        <f t="shared" si="22"/>
        <v>1</v>
      </c>
      <c r="B586" s="185" t="str">
        <f t="shared" si="21"/>
        <v>What are the biggest needs/weaknesses in the laboratory?</v>
      </c>
      <c r="C586" s="62" t="s">
        <v>1161</v>
      </c>
      <c r="D586" s="83"/>
      <c r="E586" s="191"/>
    </row>
    <row r="587" spans="1:5" s="168" customFormat="1" ht="30" x14ac:dyDescent="0.2">
      <c r="A587" s="184">
        <f t="shared" si="22"/>
        <v>1</v>
      </c>
      <c r="B587" s="185" t="str">
        <f t="shared" si="21"/>
        <v>Score from 0 (no gap) to 5 (high gap) for the points below and please provide comments for the area/s that display the biggest weaknesses (scores 4 and 5)</v>
      </c>
      <c r="C587" s="62" t="s">
        <v>35</v>
      </c>
      <c r="D587" s="83"/>
      <c r="E587" s="191"/>
    </row>
    <row r="588" spans="1:5" s="168" customFormat="1" x14ac:dyDescent="0.2">
      <c r="A588" s="184">
        <f t="shared" si="22"/>
        <v>1</v>
      </c>
      <c r="B588" s="185" t="str">
        <f>IF(A588=3,E588,IF(A588=2,D588,C588))</f>
        <v>0; 1; 2; 3; 4; 5</v>
      </c>
      <c r="C588" s="62" t="s">
        <v>163</v>
      </c>
      <c r="D588" s="190"/>
      <c r="E588" s="191"/>
    </row>
    <row r="589" spans="1:5" x14ac:dyDescent="0.2">
      <c r="A589" s="184">
        <f t="shared" si="22"/>
        <v>1</v>
      </c>
      <c r="B589" s="185" t="str">
        <f>IF(A589=3,E589,IF(A589=2,D589,C589))</f>
        <v>Comments</v>
      </c>
      <c r="C589" s="56" t="s">
        <v>1082</v>
      </c>
      <c r="D589" s="190"/>
      <c r="E589" s="191"/>
    </row>
    <row r="590" spans="1:5" s="168" customFormat="1" x14ac:dyDescent="0.2">
      <c r="A590" s="184">
        <f t="shared" si="22"/>
        <v>1</v>
      </c>
      <c r="B590" s="185" t="str">
        <f t="shared" si="21"/>
        <v>Financial resources for laboratory activities</v>
      </c>
      <c r="C590" s="62" t="s">
        <v>1156</v>
      </c>
      <c r="D590" s="83"/>
      <c r="E590" s="191"/>
    </row>
    <row r="591" spans="1:5" s="168" customFormat="1" x14ac:dyDescent="0.2">
      <c r="A591" s="184">
        <f t="shared" ref="A591:A618" si="23">A$3</f>
        <v>1</v>
      </c>
      <c r="B591" s="185" t="str">
        <f t="shared" si="21"/>
        <v>Human resources – qualifications and availability of suitable laboratory staff</v>
      </c>
      <c r="C591" s="84" t="s">
        <v>169</v>
      </c>
      <c r="D591" s="83"/>
      <c r="E591" s="191"/>
    </row>
    <row r="592" spans="1:5" s="168" customFormat="1" x14ac:dyDescent="0.2">
      <c r="A592" s="184">
        <f t="shared" si="23"/>
        <v>1</v>
      </c>
      <c r="B592" s="185" t="str">
        <f t="shared" si="21"/>
        <v>Equipment adequacy</v>
      </c>
      <c r="C592" s="62" t="s">
        <v>1157</v>
      </c>
      <c r="D592" s="83"/>
      <c r="E592" s="191"/>
    </row>
    <row r="593" spans="1:5" s="168" customFormat="1" x14ac:dyDescent="0.2">
      <c r="A593" s="184">
        <f t="shared" si="23"/>
        <v>1</v>
      </c>
      <c r="B593" s="185" t="str">
        <f t="shared" si="21"/>
        <v>Equipment calibration and maintenance</v>
      </c>
      <c r="C593" s="62" t="s">
        <v>193</v>
      </c>
      <c r="D593" s="83"/>
      <c r="E593" s="191"/>
    </row>
    <row r="594" spans="1:5" s="168" customFormat="1" x14ac:dyDescent="0.2">
      <c r="A594" s="184">
        <f t="shared" si="23"/>
        <v>1</v>
      </c>
      <c r="B594" s="185" t="str">
        <f t="shared" si="21"/>
        <v>Reagent and consumable quality</v>
      </c>
      <c r="C594" s="62" t="s">
        <v>36</v>
      </c>
      <c r="D594" s="83"/>
      <c r="E594" s="191"/>
    </row>
    <row r="595" spans="1:5" s="168" customFormat="1" x14ac:dyDescent="0.2">
      <c r="A595" s="184">
        <f t="shared" si="23"/>
        <v>1</v>
      </c>
      <c r="B595" s="185" t="str">
        <f t="shared" si="21"/>
        <v>Reagent and consumable availability and delivery</v>
      </c>
      <c r="C595" s="62" t="s">
        <v>37</v>
      </c>
      <c r="D595" s="83"/>
      <c r="E595" s="191"/>
    </row>
    <row r="596" spans="1:5" s="168" customFormat="1" x14ac:dyDescent="0.2">
      <c r="A596" s="184">
        <f t="shared" si="23"/>
        <v>1</v>
      </c>
      <c r="B596" s="185" t="str">
        <f t="shared" si="21"/>
        <v xml:space="preserve">Specimen collection standardization and quality </v>
      </c>
      <c r="C596" s="62" t="s">
        <v>733</v>
      </c>
      <c r="D596" s="83"/>
      <c r="E596" s="191"/>
    </row>
    <row r="597" spans="1:5" s="168" customFormat="1" x14ac:dyDescent="0.2">
      <c r="A597" s="184">
        <f t="shared" si="23"/>
        <v>1</v>
      </c>
      <c r="B597" s="185" t="str">
        <f t="shared" si="21"/>
        <v>Guidelines on laboratory practices</v>
      </c>
      <c r="C597" s="62" t="s">
        <v>1162</v>
      </c>
      <c r="D597" s="83"/>
      <c r="E597" s="191"/>
    </row>
    <row r="598" spans="1:5" s="168" customFormat="1" x14ac:dyDescent="0.2">
      <c r="A598" s="184">
        <f t="shared" si="23"/>
        <v>1</v>
      </c>
      <c r="B598" s="185" t="str">
        <f t="shared" si="21"/>
        <v>Transportation of specimens</v>
      </c>
      <c r="C598" s="62" t="s">
        <v>1158</v>
      </c>
      <c r="D598" s="83"/>
      <c r="E598" s="191"/>
    </row>
    <row r="599" spans="1:5" s="168" customFormat="1" x14ac:dyDescent="0.2">
      <c r="A599" s="184">
        <f t="shared" si="23"/>
        <v>1</v>
      </c>
      <c r="B599" s="185" t="str">
        <f t="shared" ref="B599:B617" si="24">IF(A599=3,E599,IF(A599=2,D599,C599))</f>
        <v>Laboratory organization, service delivery structure</v>
      </c>
      <c r="C599" s="62" t="s">
        <v>943</v>
      </c>
      <c r="D599" s="83"/>
      <c r="E599" s="191"/>
    </row>
    <row r="600" spans="1:5" s="168" customFormat="1" x14ac:dyDescent="0.2">
      <c r="A600" s="184">
        <f t="shared" si="23"/>
        <v>1</v>
      </c>
      <c r="B600" s="185" t="str">
        <f t="shared" si="24"/>
        <v>Regulatory framework</v>
      </c>
      <c r="C600" s="62" t="s">
        <v>1159</v>
      </c>
      <c r="D600" s="83"/>
      <c r="E600" s="191"/>
    </row>
    <row r="601" spans="1:5" s="168" customFormat="1" x14ac:dyDescent="0.2">
      <c r="A601" s="184">
        <f t="shared" si="23"/>
        <v>1</v>
      </c>
      <c r="B601" s="185" t="str">
        <f t="shared" si="24"/>
        <v>Data management</v>
      </c>
      <c r="C601" s="62" t="s">
        <v>194</v>
      </c>
      <c r="D601" s="190"/>
      <c r="E601" s="191"/>
    </row>
    <row r="602" spans="1:5" s="168" customFormat="1" x14ac:dyDescent="0.2">
      <c r="A602" s="184">
        <f t="shared" si="23"/>
        <v>1</v>
      </c>
      <c r="B602" s="185" t="str">
        <f t="shared" si="24"/>
        <v>Laboratory safety or security</v>
      </c>
      <c r="C602" s="62" t="s">
        <v>96</v>
      </c>
      <c r="D602" s="83"/>
      <c r="E602" s="191"/>
    </row>
    <row r="603" spans="1:5" s="168" customFormat="1" x14ac:dyDescent="0.2">
      <c r="A603" s="184">
        <f t="shared" si="23"/>
        <v>1</v>
      </c>
      <c r="B603" s="185" t="str">
        <f t="shared" si="24"/>
        <v>Quality assurance</v>
      </c>
      <c r="C603" s="62" t="s">
        <v>1160</v>
      </c>
      <c r="D603" s="83"/>
      <c r="E603" s="191"/>
    </row>
    <row r="604" spans="1:5" s="168" customFormat="1" x14ac:dyDescent="0.2">
      <c r="A604" s="184">
        <f t="shared" si="23"/>
        <v>1</v>
      </c>
      <c r="B604" s="185" t="str">
        <f t="shared" si="24"/>
        <v>Political commitment (national laboratory policies, budget, etc.)</v>
      </c>
      <c r="C604" s="62" t="s">
        <v>164</v>
      </c>
      <c r="D604" s="83"/>
      <c r="E604" s="191"/>
    </row>
    <row r="605" spans="1:5" s="168" customFormat="1" x14ac:dyDescent="0.2">
      <c r="A605" s="184">
        <f t="shared" si="23"/>
        <v>1</v>
      </c>
      <c r="B605" s="185" t="str">
        <f t="shared" si="24"/>
        <v>Other</v>
      </c>
      <c r="C605" s="62" t="s">
        <v>825</v>
      </c>
      <c r="D605" s="83"/>
      <c r="E605" s="191"/>
    </row>
    <row r="606" spans="1:5" s="168" customFormat="1" x14ac:dyDescent="0.2">
      <c r="A606" s="184">
        <f t="shared" si="23"/>
        <v>1</v>
      </c>
      <c r="B606" s="185" t="str">
        <f t="shared" si="24"/>
        <v>For other, please specify:</v>
      </c>
      <c r="C606" s="62" t="s">
        <v>1092</v>
      </c>
      <c r="D606" s="83"/>
      <c r="E606" s="191"/>
    </row>
    <row r="607" spans="1:5" s="168" customFormat="1" x14ac:dyDescent="0.2">
      <c r="A607" s="184">
        <f t="shared" si="23"/>
        <v>1</v>
      </c>
      <c r="B607" s="185" t="str">
        <f t="shared" si="24"/>
        <v>Monthly test numbers for relevant tests</v>
      </c>
      <c r="C607" s="191" t="s">
        <v>1103</v>
      </c>
      <c r="D607" s="190"/>
      <c r="E607" s="191"/>
    </row>
    <row r="608" spans="1:5" s="168" customFormat="1" x14ac:dyDescent="0.2">
      <c r="A608" s="184">
        <f t="shared" si="23"/>
        <v>1</v>
      </c>
      <c r="B608" s="185" t="str">
        <f t="shared" si="24"/>
        <v>Laboratory Facility Assessment Questionnaire Report</v>
      </c>
      <c r="C608" s="192" t="s">
        <v>361</v>
      </c>
      <c r="D608" s="190"/>
      <c r="E608" s="191"/>
    </row>
    <row r="609" spans="1:5" s="168" customFormat="1" ht="30" x14ac:dyDescent="0.2">
      <c r="A609" s="184">
        <f t="shared" si="23"/>
        <v>1</v>
      </c>
      <c r="B609" s="185" t="str">
        <f t="shared" si="24"/>
        <v xml:space="preserve">All data in this module are automatically retrieved, nothing is to be filled in here except the comment boxes </v>
      </c>
      <c r="C609" s="191" t="s">
        <v>362</v>
      </c>
      <c r="D609" s="190"/>
      <c r="E609" s="191"/>
    </row>
    <row r="610" spans="1:5" s="168" customFormat="1" x14ac:dyDescent="0.2">
      <c r="A610" s="184">
        <f t="shared" si="23"/>
        <v>1</v>
      </c>
      <c r="B610" s="185" t="str">
        <f t="shared" si="24"/>
        <v>Average indicator</v>
      </c>
      <c r="C610" s="62" t="s">
        <v>1155</v>
      </c>
      <c r="D610" s="190"/>
      <c r="E610" s="191"/>
    </row>
    <row r="611" spans="1:5" s="168" customFormat="1" x14ac:dyDescent="0.2">
      <c r="A611" s="184">
        <f t="shared" si="23"/>
        <v>1</v>
      </c>
      <c r="B611" s="185" t="str">
        <f t="shared" si="24"/>
        <v>Affiliation/ type of laboratory</v>
      </c>
      <c r="C611" s="62" t="s">
        <v>959</v>
      </c>
      <c r="D611" s="190"/>
      <c r="E611" s="191"/>
    </row>
    <row r="612" spans="1:5" s="168" customFormat="1" x14ac:dyDescent="0.2">
      <c r="A612" s="184">
        <f t="shared" si="23"/>
        <v>1</v>
      </c>
      <c r="B612" s="185" t="str">
        <f t="shared" si="24"/>
        <v>Monthly numbers (for test/s entered in Module 7)</v>
      </c>
      <c r="C612" s="62" t="s">
        <v>166</v>
      </c>
      <c r="D612" s="190"/>
      <c r="E612" s="191"/>
    </row>
    <row r="613" spans="1:5" s="168" customFormat="1" x14ac:dyDescent="0.2">
      <c r="A613" s="184">
        <f t="shared" si="23"/>
        <v>1</v>
      </c>
      <c r="B613" s="185" t="str">
        <f t="shared" si="24"/>
        <v>General comments on the assessment</v>
      </c>
      <c r="C613" s="62" t="s">
        <v>960</v>
      </c>
      <c r="D613" s="190"/>
      <c r="E613" s="191"/>
    </row>
    <row r="614" spans="1:5" s="168" customFormat="1" x14ac:dyDescent="0.2">
      <c r="A614" s="184">
        <f t="shared" si="23"/>
        <v>1</v>
      </c>
      <c r="B614" s="185" t="str">
        <f t="shared" si="24"/>
        <v>Conclusions and recommendations</v>
      </c>
      <c r="C614" s="62" t="s">
        <v>961</v>
      </c>
      <c r="D614" s="190"/>
      <c r="E614" s="191"/>
    </row>
    <row r="615" spans="1:5" s="168" customFormat="1" x14ac:dyDescent="0.2">
      <c r="A615" s="184">
        <f t="shared" si="23"/>
        <v>1</v>
      </c>
      <c r="B615" s="185" t="str">
        <f t="shared" si="24"/>
        <v>Insert photographs below</v>
      </c>
      <c r="C615" s="62" t="s">
        <v>962</v>
      </c>
      <c r="D615" s="190"/>
      <c r="E615" s="191"/>
    </row>
    <row r="616" spans="1:5" s="168" customFormat="1" x14ac:dyDescent="0.2">
      <c r="A616" s="184">
        <f t="shared" si="23"/>
        <v>1</v>
      </c>
      <c r="B616" s="185" t="str">
        <f>IF(A616=3,E616,IF(A616=2,D616,C616))</f>
        <v>Export</v>
      </c>
      <c r="C616" s="192" t="s">
        <v>956</v>
      </c>
      <c r="D616" s="190"/>
      <c r="E616" s="191"/>
    </row>
    <row r="617" spans="1:5" x14ac:dyDescent="0.2">
      <c r="A617" s="184">
        <f t="shared" si="23"/>
        <v>1</v>
      </c>
      <c r="B617" s="185" t="str">
        <f t="shared" si="24"/>
        <v>Acronyms referred to in this document</v>
      </c>
      <c r="C617" s="198" t="s">
        <v>113</v>
      </c>
      <c r="D617" s="190"/>
      <c r="E617" s="191"/>
    </row>
    <row r="618" spans="1:5" x14ac:dyDescent="0.2">
      <c r="A618" s="184">
        <f t="shared" si="23"/>
        <v>1</v>
      </c>
      <c r="B618" s="185" t="str">
        <f t="shared" ref="B618:B655" si="25">IF(A618=3,E618,IF(A618=2,D618,C618))</f>
        <v>AST</v>
      </c>
      <c r="C618" s="191" t="s">
        <v>882</v>
      </c>
      <c r="D618" s="191"/>
      <c r="E618" s="191"/>
    </row>
    <row r="619" spans="1:5" x14ac:dyDescent="0.2">
      <c r="A619" s="184">
        <f t="shared" ref="A619:A655" si="26">A$3</f>
        <v>1</v>
      </c>
      <c r="B619" s="185" t="str">
        <f t="shared" si="25"/>
        <v>Antimicrobial Susceptibility Testing</v>
      </c>
      <c r="C619" s="62" t="s">
        <v>52</v>
      </c>
      <c r="D619" s="191"/>
      <c r="E619" s="191"/>
    </row>
    <row r="620" spans="1:5" x14ac:dyDescent="0.2">
      <c r="A620" s="184">
        <f t="shared" si="26"/>
        <v>1</v>
      </c>
      <c r="B620" s="185" t="str">
        <f t="shared" si="25"/>
        <v>BSC</v>
      </c>
      <c r="C620" s="62" t="s">
        <v>46</v>
      </c>
      <c r="D620" s="191"/>
      <c r="E620" s="191"/>
    </row>
    <row r="621" spans="1:5" x14ac:dyDescent="0.2">
      <c r="A621" s="184">
        <f t="shared" si="26"/>
        <v>1</v>
      </c>
      <c r="B621" s="185" t="str">
        <f t="shared" si="25"/>
        <v>Biosafety Cabinet</v>
      </c>
      <c r="C621" s="62" t="s">
        <v>48</v>
      </c>
      <c r="D621" s="191"/>
      <c r="E621" s="191"/>
    </row>
    <row r="622" spans="1:5" x14ac:dyDescent="0.2">
      <c r="A622" s="184">
        <f t="shared" si="26"/>
        <v>1</v>
      </c>
      <c r="B622" s="185" t="str">
        <f t="shared" si="25"/>
        <v>CO2</v>
      </c>
      <c r="C622" s="62" t="s">
        <v>885</v>
      </c>
      <c r="D622" s="191"/>
      <c r="E622" s="191"/>
    </row>
    <row r="623" spans="1:5" x14ac:dyDescent="0.2">
      <c r="A623" s="184">
        <f t="shared" si="26"/>
        <v>1</v>
      </c>
      <c r="B623" s="185" t="str">
        <f t="shared" si="25"/>
        <v>Carbon Dioxide</v>
      </c>
      <c r="C623" s="62" t="s">
        <v>953</v>
      </c>
      <c r="D623" s="191"/>
      <c r="E623" s="191"/>
    </row>
    <row r="624" spans="1:5" x14ac:dyDescent="0.2">
      <c r="A624" s="184">
        <f t="shared" si="26"/>
        <v>1</v>
      </c>
      <c r="B624" s="185" t="str">
        <f>IF(A624=3,E624,IF(A624=2,D624,C624))</f>
        <v>CSF</v>
      </c>
      <c r="C624" s="62" t="s">
        <v>819</v>
      </c>
      <c r="D624" s="191"/>
      <c r="E624" s="191"/>
    </row>
    <row r="625" spans="1:5" x14ac:dyDescent="0.2">
      <c r="A625" s="184">
        <f t="shared" si="26"/>
        <v>1</v>
      </c>
      <c r="B625" s="185" t="str">
        <f>IF(A625=3,E625,IF(A625=2,D625,C625))</f>
        <v>Cerebrospinal Fluid</v>
      </c>
      <c r="C625" s="62" t="s">
        <v>753</v>
      </c>
      <c r="D625" s="191"/>
      <c r="E625" s="191"/>
    </row>
    <row r="626" spans="1:5" x14ac:dyDescent="0.2">
      <c r="A626" s="184">
        <f t="shared" si="26"/>
        <v>1</v>
      </c>
      <c r="B626" s="185" t="str">
        <f t="shared" si="25"/>
        <v>DNA</v>
      </c>
      <c r="C626" s="62" t="s">
        <v>886</v>
      </c>
      <c r="D626" s="191"/>
      <c r="E626" s="191"/>
    </row>
    <row r="627" spans="1:5" x14ac:dyDescent="0.2">
      <c r="A627" s="184">
        <f t="shared" si="26"/>
        <v>1</v>
      </c>
      <c r="B627" s="185" t="str">
        <f t="shared" si="25"/>
        <v>Deoxyribonucleic acid</v>
      </c>
      <c r="C627" s="62" t="s">
        <v>952</v>
      </c>
      <c r="D627" s="191"/>
      <c r="E627" s="191"/>
    </row>
    <row r="628" spans="1:5" x14ac:dyDescent="0.2">
      <c r="A628" s="184">
        <f t="shared" si="26"/>
        <v>1</v>
      </c>
      <c r="B628" s="185" t="str">
        <f t="shared" si="25"/>
        <v>ELISA</v>
      </c>
      <c r="C628" s="62" t="s">
        <v>887</v>
      </c>
      <c r="D628" s="191"/>
      <c r="E628" s="191"/>
    </row>
    <row r="629" spans="1:5" x14ac:dyDescent="0.2">
      <c r="A629" s="184">
        <f t="shared" si="26"/>
        <v>1</v>
      </c>
      <c r="B629" s="185" t="str">
        <f t="shared" si="25"/>
        <v>Enzyme-linked immunosorbent assay</v>
      </c>
      <c r="C629" s="62" t="s">
        <v>955</v>
      </c>
      <c r="D629" s="191"/>
      <c r="E629" s="191"/>
    </row>
    <row r="630" spans="1:5" x14ac:dyDescent="0.2">
      <c r="A630" s="184">
        <f t="shared" si="26"/>
        <v>1</v>
      </c>
      <c r="B630" s="185" t="str">
        <f t="shared" si="25"/>
        <v>EQA</v>
      </c>
      <c r="C630" s="62" t="s">
        <v>390</v>
      </c>
      <c r="D630" s="191"/>
      <c r="E630" s="191"/>
    </row>
    <row r="631" spans="1:5" x14ac:dyDescent="0.2">
      <c r="A631" s="184">
        <f t="shared" si="26"/>
        <v>1</v>
      </c>
      <c r="B631" s="185" t="str">
        <f t="shared" si="25"/>
        <v>External Quality Assessment</v>
      </c>
      <c r="C631" s="62" t="s">
        <v>43</v>
      </c>
      <c r="D631" s="191"/>
      <c r="E631" s="191"/>
    </row>
    <row r="632" spans="1:5" x14ac:dyDescent="0.2">
      <c r="A632" s="184">
        <f t="shared" si="26"/>
        <v>1</v>
      </c>
      <c r="B632" s="185" t="str">
        <f>IF(A632=3,E632,IF(A632=2,D632,C632))</f>
        <v>HIV</v>
      </c>
      <c r="C632" s="62" t="s">
        <v>879</v>
      </c>
      <c r="D632" s="191"/>
      <c r="E632" s="191"/>
    </row>
    <row r="633" spans="1:5" x14ac:dyDescent="0.2">
      <c r="A633" s="184">
        <f t="shared" si="26"/>
        <v>1</v>
      </c>
      <c r="B633" s="185" t="str">
        <f>IF(A633=3,E633,IF(A633=2,D633,C633))</f>
        <v>Human Immunodeficiency Virus</v>
      </c>
      <c r="C633" s="62" t="s">
        <v>880</v>
      </c>
      <c r="D633" s="191"/>
      <c r="E633" s="191"/>
    </row>
    <row r="634" spans="1:5" x14ac:dyDescent="0.2">
      <c r="A634" s="184">
        <f t="shared" si="26"/>
        <v>1</v>
      </c>
      <c r="B634" s="185" t="str">
        <f t="shared" si="25"/>
        <v>HR</v>
      </c>
      <c r="C634" s="62" t="s">
        <v>1095</v>
      </c>
      <c r="D634" s="191"/>
      <c r="E634" s="191"/>
    </row>
    <row r="635" spans="1:5" x14ac:dyDescent="0.2">
      <c r="A635" s="184">
        <f t="shared" si="26"/>
        <v>1</v>
      </c>
      <c r="B635" s="185" t="str">
        <f t="shared" si="25"/>
        <v>Human Resources</v>
      </c>
      <c r="C635" s="62" t="s">
        <v>38</v>
      </c>
      <c r="D635" s="191"/>
      <c r="E635" s="191"/>
    </row>
    <row r="636" spans="1:5" x14ac:dyDescent="0.2">
      <c r="A636" s="184">
        <f t="shared" si="26"/>
        <v>1</v>
      </c>
      <c r="B636" s="185" t="str">
        <f t="shared" si="25"/>
        <v>IQC</v>
      </c>
      <c r="C636" s="62" t="s">
        <v>890</v>
      </c>
      <c r="D636" s="191"/>
      <c r="E636" s="191"/>
    </row>
    <row r="637" spans="1:5" x14ac:dyDescent="0.2">
      <c r="A637" s="184">
        <f t="shared" si="26"/>
        <v>1</v>
      </c>
      <c r="B637" s="185" t="str">
        <f t="shared" si="25"/>
        <v>Internal Quality Control</v>
      </c>
      <c r="C637" s="62" t="s">
        <v>49</v>
      </c>
      <c r="D637" s="191"/>
      <c r="E637" s="191"/>
    </row>
    <row r="638" spans="1:5" x14ac:dyDescent="0.2">
      <c r="A638" s="184">
        <f t="shared" si="26"/>
        <v>1</v>
      </c>
      <c r="B638" s="185" t="str">
        <f t="shared" si="25"/>
        <v>ISO</v>
      </c>
      <c r="C638" s="62" t="s">
        <v>947</v>
      </c>
      <c r="D638" s="191"/>
      <c r="E638" s="191"/>
    </row>
    <row r="639" spans="1:5" x14ac:dyDescent="0.2">
      <c r="A639" s="184">
        <f t="shared" si="26"/>
        <v>1</v>
      </c>
      <c r="B639" s="185" t="str">
        <f t="shared" si="25"/>
        <v>International Organization for Standardization</v>
      </c>
      <c r="C639" s="62" t="s">
        <v>946</v>
      </c>
      <c r="D639" s="191"/>
      <c r="E639" s="191"/>
    </row>
    <row r="640" spans="1:5" x14ac:dyDescent="0.2">
      <c r="A640" s="184">
        <f t="shared" si="26"/>
        <v>1</v>
      </c>
      <c r="B640" s="185" t="str">
        <f t="shared" si="25"/>
        <v>IT</v>
      </c>
      <c r="C640" s="62" t="s">
        <v>165</v>
      </c>
      <c r="D640" s="191"/>
      <c r="E640" s="191"/>
    </row>
    <row r="641" spans="1:5" x14ac:dyDescent="0.2">
      <c r="A641" s="184">
        <f t="shared" si="26"/>
        <v>1</v>
      </c>
      <c r="B641" s="185" t="str">
        <f t="shared" si="25"/>
        <v>Information Technology</v>
      </c>
      <c r="C641" s="62" t="s">
        <v>53</v>
      </c>
      <c r="D641" s="191"/>
      <c r="E641" s="191"/>
    </row>
    <row r="642" spans="1:5" x14ac:dyDescent="0.2">
      <c r="A642" s="184">
        <f t="shared" si="26"/>
        <v>1</v>
      </c>
      <c r="B642" s="185" t="str">
        <f t="shared" si="25"/>
        <v>LIS</v>
      </c>
      <c r="C642" s="62" t="s">
        <v>382</v>
      </c>
      <c r="D642" s="191"/>
      <c r="E642" s="191"/>
    </row>
    <row r="643" spans="1:5" x14ac:dyDescent="0.2">
      <c r="A643" s="184">
        <f t="shared" si="26"/>
        <v>1</v>
      </c>
      <c r="B643" s="185" t="str">
        <f t="shared" si="25"/>
        <v>Laboratory Information System</v>
      </c>
      <c r="C643" s="62" t="s">
        <v>383</v>
      </c>
      <c r="D643" s="191"/>
      <c r="E643" s="191"/>
    </row>
    <row r="644" spans="1:5" x14ac:dyDescent="0.2">
      <c r="A644" s="184">
        <f t="shared" si="26"/>
        <v>1</v>
      </c>
      <c r="B644" s="185" t="str">
        <f t="shared" si="25"/>
        <v>NGO</v>
      </c>
      <c r="C644" s="62" t="s">
        <v>50</v>
      </c>
      <c r="D644" s="191"/>
      <c r="E644" s="191"/>
    </row>
    <row r="645" spans="1:5" x14ac:dyDescent="0.2">
      <c r="A645" s="184">
        <f t="shared" si="26"/>
        <v>1</v>
      </c>
      <c r="B645" s="185" t="str">
        <f t="shared" si="25"/>
        <v>Non-Governmental Organization</v>
      </c>
      <c r="C645" s="62" t="s">
        <v>51</v>
      </c>
      <c r="D645" s="191"/>
      <c r="E645" s="191"/>
    </row>
    <row r="646" spans="1:5" x14ac:dyDescent="0.2">
      <c r="A646" s="184">
        <f t="shared" si="26"/>
        <v>1</v>
      </c>
      <c r="B646" s="185" t="str">
        <f t="shared" si="25"/>
        <v>PCR</v>
      </c>
      <c r="C646" s="62" t="s">
        <v>888</v>
      </c>
      <c r="D646" s="191"/>
      <c r="E646" s="191"/>
    </row>
    <row r="647" spans="1:5" x14ac:dyDescent="0.2">
      <c r="A647" s="184">
        <f t="shared" si="26"/>
        <v>1</v>
      </c>
      <c r="B647" s="185" t="str">
        <f t="shared" si="25"/>
        <v>Polymerase Chain Reaction</v>
      </c>
      <c r="C647" s="62" t="s">
        <v>951</v>
      </c>
      <c r="D647" s="191"/>
      <c r="E647" s="191"/>
    </row>
    <row r="648" spans="1:5" x14ac:dyDescent="0.2">
      <c r="A648" s="184">
        <f t="shared" si="26"/>
        <v>1</v>
      </c>
      <c r="B648" s="185" t="str">
        <f>IF(A648=3,E648,IF(A648=2,D648,C648))</f>
        <v>TB</v>
      </c>
      <c r="C648" s="62" t="s">
        <v>877</v>
      </c>
      <c r="D648" s="191"/>
      <c r="E648" s="191"/>
    </row>
    <row r="649" spans="1:5" x14ac:dyDescent="0.2">
      <c r="A649" s="184">
        <f t="shared" si="26"/>
        <v>1</v>
      </c>
      <c r="B649" s="185" t="str">
        <f>IF(A649=3,E649,IF(A649=2,D649,C649))</f>
        <v>Tuberculosis</v>
      </c>
      <c r="C649" s="62" t="s">
        <v>878</v>
      </c>
      <c r="D649" s="191"/>
      <c r="E649" s="191"/>
    </row>
    <row r="650" spans="1:5" x14ac:dyDescent="0.2">
      <c r="A650" s="184">
        <f t="shared" si="26"/>
        <v>1</v>
      </c>
      <c r="B650" s="185" t="str">
        <f t="shared" si="25"/>
        <v>UPS</v>
      </c>
      <c r="C650" s="62" t="s">
        <v>944</v>
      </c>
      <c r="D650" s="191"/>
      <c r="E650" s="191"/>
    </row>
    <row r="651" spans="1:5" x14ac:dyDescent="0.2">
      <c r="A651" s="184">
        <f t="shared" si="26"/>
        <v>1</v>
      </c>
      <c r="B651" s="185" t="str">
        <f t="shared" si="25"/>
        <v>Uninterruptable Power Supply</v>
      </c>
      <c r="C651" s="62" t="s">
        <v>47</v>
      </c>
      <c r="D651" s="191"/>
      <c r="E651" s="191"/>
    </row>
    <row r="652" spans="1:5" x14ac:dyDescent="0.2">
      <c r="A652" s="184">
        <f t="shared" si="26"/>
        <v>1</v>
      </c>
      <c r="B652" s="185" t="str">
        <f t="shared" si="25"/>
        <v>UV</v>
      </c>
      <c r="C652" s="62" t="s">
        <v>889</v>
      </c>
      <c r="D652" s="191"/>
      <c r="E652" s="191"/>
    </row>
    <row r="653" spans="1:5" x14ac:dyDescent="0.2">
      <c r="A653" s="184">
        <f t="shared" si="26"/>
        <v>1</v>
      </c>
      <c r="B653" s="185" t="str">
        <f t="shared" si="25"/>
        <v>Ultraviolet</v>
      </c>
      <c r="C653" s="62" t="s">
        <v>954</v>
      </c>
      <c r="D653" s="191"/>
      <c r="E653" s="191"/>
    </row>
    <row r="654" spans="1:5" x14ac:dyDescent="0.2">
      <c r="A654" s="184">
        <f t="shared" si="26"/>
        <v>1</v>
      </c>
      <c r="B654" s="185" t="str">
        <f t="shared" si="25"/>
        <v>WHO</v>
      </c>
      <c r="C654" s="62" t="s">
        <v>883</v>
      </c>
      <c r="D654" s="191"/>
      <c r="E654" s="191"/>
    </row>
    <row r="655" spans="1:5" x14ac:dyDescent="0.2">
      <c r="A655" s="184">
        <f t="shared" si="26"/>
        <v>1</v>
      </c>
      <c r="B655" s="185" t="str">
        <f t="shared" si="25"/>
        <v>World Health Organization</v>
      </c>
      <c r="C655" s="62" t="s">
        <v>369</v>
      </c>
      <c r="D655" s="191"/>
      <c r="E655" s="191"/>
    </row>
    <row r="656" spans="1:5" x14ac:dyDescent="0.2">
      <c r="A656" s="184"/>
      <c r="B656" s="185"/>
    </row>
    <row r="657" spans="1:2" x14ac:dyDescent="0.2">
      <c r="A657" s="184"/>
      <c r="B657" s="185"/>
    </row>
    <row r="658" spans="1:2" x14ac:dyDescent="0.2">
      <c r="A658" s="184"/>
      <c r="B658" s="185"/>
    </row>
    <row r="659" spans="1:2" x14ac:dyDescent="0.2">
      <c r="A659" s="184"/>
      <c r="B659" s="185"/>
    </row>
    <row r="660" spans="1:2" x14ac:dyDescent="0.2">
      <c r="A660" s="184"/>
      <c r="B660" s="185"/>
    </row>
    <row r="661" spans="1:2" x14ac:dyDescent="0.2">
      <c r="A661" s="184"/>
      <c r="B661" s="185"/>
    </row>
    <row r="662" spans="1:2" x14ac:dyDescent="0.2">
      <c r="A662" s="184"/>
      <c r="B662" s="185"/>
    </row>
    <row r="663" spans="1:2" x14ac:dyDescent="0.2">
      <c r="A663" s="184"/>
      <c r="B663" s="185"/>
    </row>
    <row r="664" spans="1:2" x14ac:dyDescent="0.2">
      <c r="A664" s="184"/>
      <c r="B664" s="185"/>
    </row>
    <row r="665" spans="1:2" x14ac:dyDescent="0.2">
      <c r="A665" s="184"/>
      <c r="B665" s="185"/>
    </row>
    <row r="666" spans="1:2" x14ac:dyDescent="0.2">
      <c r="A666" s="184"/>
      <c r="B666" s="185"/>
    </row>
    <row r="667" spans="1:2" x14ac:dyDescent="0.2">
      <c r="A667" s="184"/>
      <c r="B667" s="185"/>
    </row>
    <row r="668" spans="1:2" x14ac:dyDescent="0.2">
      <c r="A668" s="184"/>
      <c r="B668" s="185"/>
    </row>
    <row r="669" spans="1:2" x14ac:dyDescent="0.2">
      <c r="A669" s="184"/>
      <c r="B669" s="185"/>
    </row>
    <row r="670" spans="1:2" x14ac:dyDescent="0.2">
      <c r="A670" s="184"/>
      <c r="B670" s="185"/>
    </row>
    <row r="671" spans="1:2" x14ac:dyDescent="0.2">
      <c r="A671" s="184"/>
      <c r="B671" s="185"/>
    </row>
    <row r="672" spans="1:2" x14ac:dyDescent="0.2">
      <c r="A672" s="184"/>
      <c r="B672" s="185"/>
    </row>
  </sheetData>
  <sheetProtection sheet="1" objects="1" scenarios="1"/>
  <customSheetViews>
    <customSheetView guid="{16BD123E-21AA-4DA4-B477-56A28E780F44}" fitToPage="1" printArea="1" filter="1" showAutoFilter="1" topLeftCell="A3">
      <selection activeCell="A3" sqref="A3"/>
      <pageMargins left="0.75" right="0.75" top="1" bottom="1" header="0.5" footer="0.5"/>
      <pageSetup scale="38" fitToHeight="6" orientation="landscape" r:id="rId1"/>
      <headerFooter alignWithMargins="0">
        <oddHeader>&amp;LAnnex 2 - LAQ - Language&amp;R&amp;"Arial,Italic"WORKING DOCUMENT - NOT FOR DISTRIBUTION</oddHeader>
        <oddFooter>&amp;L&amp;P</oddFooter>
      </headerFooter>
      <autoFilter ref="B1:F1">
        <filterColumn colId="3">
          <customFilters and="1">
            <customFilter operator="notEqual" val=" "/>
          </customFilters>
        </filterColumn>
      </autoFilter>
    </customSheetView>
    <customSheetView guid="{F20950B5-8E18-4725-A4D5-C46AEC554D85}" fitToPage="1" showRuler="0">
      <selection sqref="A1:IV65536"/>
      <pageMargins left="0.75" right="0.75" top="1" bottom="1" header="0.5" footer="0.5"/>
      <pageSetup scale="43" fitToHeight="6" orientation="landscape" r:id="rId2"/>
      <headerFooter alignWithMargins="0">
        <oddHeader>&amp;LAnnex 2 - LAQ - Language&amp;R&amp;"Arial,Italic"WORKING DOCUMENT - NOT FOR DISTRIBUTION</oddHeader>
        <oddFooter>&amp;L&amp;P</oddFooter>
      </headerFooter>
    </customSheetView>
    <customSheetView guid="{23E97C69-870E-4B81-B9F8-7E314BCA18CA}" showPageBreaks="1" fitToPage="1" printArea="1" showRuler="0">
      <selection activeCell="C4" sqref="C4"/>
      <pageMargins left="0.75" right="0.75" top="1" bottom="1" header="0.5" footer="0.5"/>
      <pageSetup scale="38" fitToHeight="6" orientation="landscape" r:id="rId3"/>
      <headerFooter alignWithMargins="0">
        <oddHeader>&amp;LAnnex 2 - LAQ - Language&amp;R&amp;"Arial,Italic"WORKING DOCUMENT - NOT FOR DISTRIBUTION</oddHeader>
        <oddFooter>&amp;L&amp;P</oddFooter>
      </headerFooter>
    </customSheetView>
  </customSheetViews>
  <phoneticPr fontId="1" type="noConversion"/>
  <dataValidations count="1">
    <dataValidation type="list" allowBlank="1" showInputMessage="1" showErrorMessage="1" sqref="A3">
      <formula1>"1,2,3"</formula1>
    </dataValidation>
  </dataValidations>
  <pageMargins left="0.75" right="0.75" top="1" bottom="1" header="0.5" footer="0.5"/>
  <pageSetup paperSize="9" scale="54" fitToHeight="20" orientation="landscape" r:id="rId4"/>
  <headerFooter alignWithMargins="0">
    <oddHeader>&amp;L&amp;"Times New Roman,Regular"Annex 2: LAT/Facility - Language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W5"/>
  <sheetViews>
    <sheetView zoomScaleNormal="100" workbookViewId="0">
      <selection activeCell="B2" sqref="B2"/>
    </sheetView>
  </sheetViews>
  <sheetFormatPr defaultRowHeight="12.75" x14ac:dyDescent="0.2"/>
  <cols>
    <col min="1" max="1" width="7.7109375" style="206" bestFit="1" customWidth="1"/>
    <col min="2" max="9" width="3.42578125" style="206" bestFit="1" customWidth="1"/>
    <col min="10" max="11" width="5.85546875" style="206" bestFit="1" customWidth="1"/>
    <col min="12" max="12" width="7" style="206" bestFit="1" customWidth="1"/>
    <col min="13" max="22" width="3.28515625" style="206" bestFit="1" customWidth="1"/>
    <col min="23" max="23" width="3.28515625" style="208" bestFit="1" customWidth="1"/>
    <col min="24" max="37" width="6.7109375" style="208" customWidth="1"/>
    <col min="38" max="16384" width="9.140625" style="208"/>
  </cols>
  <sheetData>
    <row r="1" spans="1:23" s="201" customFormat="1" ht="15" customHeight="1" x14ac:dyDescent="0.2">
      <c r="A1" s="199" t="str">
        <f>Language!B616</f>
        <v>Export</v>
      </c>
      <c r="B1" s="200"/>
      <c r="C1" s="200"/>
      <c r="D1" s="200"/>
      <c r="E1" s="200"/>
      <c r="F1" s="200"/>
      <c r="G1" s="200"/>
      <c r="H1" s="200"/>
      <c r="I1" s="200"/>
      <c r="J1" s="200"/>
      <c r="K1" s="200"/>
      <c r="L1" s="200"/>
      <c r="M1" s="200"/>
      <c r="N1" s="200"/>
      <c r="O1" s="200"/>
      <c r="P1" s="200"/>
      <c r="Q1" s="200"/>
      <c r="R1" s="200"/>
      <c r="S1" s="200"/>
      <c r="T1" s="200"/>
      <c r="U1" s="200"/>
      <c r="V1" s="200"/>
    </row>
    <row r="2" spans="1:23" s="201" customFormat="1" ht="15" customHeight="1" x14ac:dyDescent="0.2">
      <c r="A2" s="199"/>
      <c r="B2" s="200"/>
      <c r="C2" s="200"/>
      <c r="D2" s="200"/>
      <c r="E2" s="200"/>
      <c r="F2" s="200"/>
      <c r="G2" s="200"/>
      <c r="H2" s="200"/>
      <c r="I2" s="200"/>
      <c r="J2" s="200"/>
      <c r="K2" s="200"/>
      <c r="L2" s="200"/>
      <c r="M2" s="200"/>
      <c r="N2" s="200"/>
      <c r="O2" s="200"/>
      <c r="P2" s="200"/>
      <c r="Q2" s="200"/>
      <c r="R2" s="200"/>
      <c r="S2" s="200"/>
      <c r="T2" s="200"/>
      <c r="U2" s="200"/>
      <c r="V2" s="200"/>
    </row>
    <row r="3" spans="1:23" s="201" customFormat="1" ht="15" customHeight="1" x14ac:dyDescent="0.2">
      <c r="A3" s="200"/>
      <c r="B3" s="200"/>
      <c r="C3" s="200"/>
      <c r="D3" s="200"/>
      <c r="E3" s="200"/>
      <c r="F3" s="200"/>
      <c r="G3" s="200"/>
      <c r="H3" s="200"/>
      <c r="I3" s="200"/>
      <c r="J3" s="200"/>
      <c r="K3" s="200"/>
      <c r="L3" s="200"/>
      <c r="M3" s="200"/>
      <c r="N3" s="200"/>
      <c r="O3" s="200"/>
      <c r="P3" s="200"/>
      <c r="Q3" s="200"/>
      <c r="R3" s="200"/>
      <c r="S3" s="200"/>
      <c r="T3" s="200"/>
      <c r="U3" s="200"/>
      <c r="V3" s="200"/>
    </row>
    <row r="4" spans="1:23" s="205" customFormat="1" ht="202.5" customHeight="1" x14ac:dyDescent="0.2">
      <c r="A4" s="202"/>
      <c r="B4" s="203" t="str">
        <f>Summary!B6</f>
        <v>Country</v>
      </c>
      <c r="C4" s="203" t="str">
        <f>Summary!B7</f>
        <v>Region/Province/District</v>
      </c>
      <c r="D4" s="203" t="str">
        <f>Summary!B8</f>
        <v>Name of the laboratory</v>
      </c>
      <c r="E4" s="203" t="str">
        <f>Summary!B14</f>
        <v>Name of the laboratory director</v>
      </c>
      <c r="F4" s="203" t="str">
        <f>Summary!B15</f>
        <v>Date of the assessment (DD/MM/YYYY)</v>
      </c>
      <c r="G4" s="203" t="str">
        <f>Summary!B19</f>
        <v>Level of laboratory</v>
      </c>
      <c r="H4" s="203" t="str">
        <f>Summary!B20</f>
        <v>Affiliation/ type of laboratory</v>
      </c>
      <c r="I4" s="203" t="str">
        <f>Summary!B21</f>
        <v>Affiliated Ministry (if applicable)</v>
      </c>
      <c r="J4" s="203" t="str">
        <f>Summary!B23</f>
        <v>Total number of persons working in the laboratory</v>
      </c>
      <c r="K4" s="203" t="str">
        <f>Summary!B24</f>
        <v>Estimated population covered by this laboratory</v>
      </c>
      <c r="L4" s="203" t="str">
        <f>Summary!B51</f>
        <v>Average indicator</v>
      </c>
      <c r="M4" s="204" t="str">
        <f>Summary!B53</f>
        <v>Organization and management</v>
      </c>
      <c r="N4" s="204" t="str">
        <f>Summary!B54</f>
        <v>Documents</v>
      </c>
      <c r="O4" s="204" t="str">
        <f>Summary!B55</f>
        <v>Specimen collection, handling and transport</v>
      </c>
      <c r="P4" s="204" t="str">
        <f>Summary!B56</f>
        <v>Data and information management</v>
      </c>
      <c r="Q4" s="204" t="str">
        <f>Summary!B57</f>
        <v xml:space="preserve">Consumables and reagents </v>
      </c>
      <c r="R4" s="204" t="str">
        <f>Summary!B58</f>
        <v>Equipment</v>
      </c>
      <c r="S4" s="204" t="str">
        <f>Summary!B59</f>
        <v>Laboratory testing performance</v>
      </c>
      <c r="T4" s="204" t="str">
        <f>Summary!B60</f>
        <v>Facilities</v>
      </c>
      <c r="U4" s="204" t="str">
        <f>Summary!B61</f>
        <v>Human resources</v>
      </c>
      <c r="V4" s="204" t="str">
        <f>Summary!B62</f>
        <v>Biorisk management</v>
      </c>
      <c r="W4" s="204" t="str">
        <f>Summary!B63</f>
        <v xml:space="preserve">Public health functions </v>
      </c>
    </row>
    <row r="5" spans="1:23" x14ac:dyDescent="0.2">
      <c r="B5" s="206">
        <f>Summary!C6</f>
        <v>0</v>
      </c>
      <c r="C5" s="206">
        <f>Summary!C7</f>
        <v>0</v>
      </c>
      <c r="D5" s="206">
        <f>Summary!C8</f>
        <v>0</v>
      </c>
      <c r="E5" s="206">
        <f>Summary!C14</f>
        <v>0</v>
      </c>
      <c r="F5" s="206">
        <f>Summary!C15</f>
        <v>0</v>
      </c>
      <c r="G5" s="206">
        <f>Summary!C19</f>
        <v>0</v>
      </c>
      <c r="H5" s="206">
        <f>Summary!C20</f>
        <v>0</v>
      </c>
      <c r="I5" s="206">
        <f>Summary!C21</f>
        <v>0</v>
      </c>
      <c r="J5" s="206">
        <f>Summary!C23</f>
        <v>0</v>
      </c>
      <c r="K5" s="206">
        <f>Summary!C24</f>
        <v>0</v>
      </c>
      <c r="L5" s="207" t="e">
        <f>Summary!C51</f>
        <v>#DIV/0!</v>
      </c>
      <c r="M5" s="207" t="str">
        <f>Summary!C53</f>
        <v xml:space="preserve"> </v>
      </c>
      <c r="N5" s="207" t="str">
        <f>Summary!C54</f>
        <v xml:space="preserve"> </v>
      </c>
      <c r="O5" s="207" t="str">
        <f>Summary!C55</f>
        <v xml:space="preserve"> </v>
      </c>
      <c r="P5" s="207" t="str">
        <f>Summary!C56</f>
        <v xml:space="preserve"> </v>
      </c>
      <c r="Q5" s="207" t="str">
        <f>Summary!C57</f>
        <v xml:space="preserve"> </v>
      </c>
      <c r="R5" s="207" t="str">
        <f>Summary!C58</f>
        <v xml:space="preserve"> </v>
      </c>
      <c r="S5" s="207" t="str">
        <f>Summary!C59</f>
        <v xml:space="preserve"> </v>
      </c>
      <c r="T5" s="207" t="str">
        <f>Summary!C60</f>
        <v xml:space="preserve"> </v>
      </c>
      <c r="U5" s="207" t="str">
        <f>Summary!C61</f>
        <v xml:space="preserve"> </v>
      </c>
      <c r="V5" s="207" t="str">
        <f>Summary!C62</f>
        <v xml:space="preserve"> </v>
      </c>
      <c r="W5" s="207" t="str">
        <f>Summary!C63</f>
        <v xml:space="preserve"> </v>
      </c>
    </row>
  </sheetData>
  <sheetProtection sheet="1" objects="1" scenarios="1"/>
  <customSheetViews>
    <customSheetView guid="{16BD123E-21AA-4DA4-B477-56A28E780F44}">
      <selection activeCell="M11" sqref="M11"/>
      <pageMargins left="0.75" right="0.75" top="1" bottom="1" header="0.5" footer="0.5"/>
      <pageSetup paperSize="9" orientation="portrait" r:id="rId1"/>
      <headerFooter alignWithMargins="0">
        <oddHeader>&amp;R&amp;"Arial,Italic"WORKING DOCUMENT - NOT FOR DISTRIBUTION</oddHeader>
      </headerFooter>
    </customSheetView>
    <customSheetView guid="{F20950B5-8E18-4725-A4D5-C46AEC554D85}" showRuler="0">
      <selection activeCell="M11" sqref="M11"/>
      <pageMargins left="0.75" right="0.75" top="1" bottom="1" header="0.5" footer="0.5"/>
      <pageSetup paperSize="9" orientation="portrait" r:id="rId2"/>
      <headerFooter alignWithMargins="0">
        <oddHeader>&amp;R&amp;"Arial,Italic"WORKING DOCUMENT - NOT FOR DISTRIBUTION</oddHeader>
      </headerFooter>
    </customSheetView>
    <customSheetView guid="{23E97C69-870E-4B81-B9F8-7E314BCA18CA}" showRuler="0">
      <selection activeCell="M11" sqref="M11"/>
      <pageMargins left="0.75" right="0.75" top="1" bottom="1" header="0.5" footer="0.5"/>
      <pageSetup paperSize="9" orientation="portrait" r:id="rId3"/>
      <headerFooter alignWithMargins="0">
        <oddHeader>&amp;R&amp;"Arial,Italic"WORKING DOCUMENT - NOT FOR DISTRIBUTION</oddHeader>
      </headerFooter>
    </customSheetView>
  </customSheetViews>
  <phoneticPr fontId="1" type="noConversion"/>
  <pageMargins left="0.75" right="0.75" top="1" bottom="1" header="0.5" footer="0.5"/>
  <pageSetup paperSize="9" fitToHeight="5" orientation="landscape" r:id="rId4"/>
  <headerFooter alignWithMargins="0">
    <oddHeader>&amp;L&amp;"Times New Roman,Regular"Annex 2: LAT/Facility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2" sqref="A2"/>
    </sheetView>
  </sheetViews>
  <sheetFormatPr defaultRowHeight="12.75" x14ac:dyDescent="0.2"/>
  <cols>
    <col min="1" max="1" width="10.7109375" style="14" customWidth="1"/>
    <col min="2" max="16384" width="9.140625" style="14"/>
  </cols>
  <sheetData>
    <row r="1" spans="1:6" ht="24.75" x14ac:dyDescent="0.2">
      <c r="A1" s="211" t="str">
        <f>Language!B617</f>
        <v>Acronyms referred to in this document</v>
      </c>
      <c r="B1" s="161"/>
      <c r="C1" s="161"/>
      <c r="D1" s="161"/>
      <c r="E1" s="161"/>
      <c r="F1" s="161"/>
    </row>
    <row r="4" spans="1:6" ht="15" x14ac:dyDescent="0.2">
      <c r="A4" s="209" t="str">
        <f>Language!B618</f>
        <v>AST</v>
      </c>
      <c r="B4" s="209" t="str">
        <f>Language!B619</f>
        <v>Antimicrobial Susceptibility Testing</v>
      </c>
      <c r="C4" s="209"/>
      <c r="D4" s="209"/>
      <c r="E4" s="209"/>
      <c r="F4" s="209"/>
    </row>
    <row r="5" spans="1:6" ht="15" x14ac:dyDescent="0.2">
      <c r="A5" s="209" t="str">
        <f>Language!B620</f>
        <v>BSC</v>
      </c>
      <c r="B5" s="209" t="str">
        <f>Language!B621</f>
        <v>Biosafety Cabinet</v>
      </c>
      <c r="C5" s="209"/>
      <c r="D5" s="209"/>
      <c r="E5" s="209"/>
      <c r="F5" s="209"/>
    </row>
    <row r="6" spans="1:6" ht="15" x14ac:dyDescent="0.2">
      <c r="A6" s="209" t="str">
        <f>Language!B622</f>
        <v>CO2</v>
      </c>
      <c r="B6" s="209" t="str">
        <f>Language!B623</f>
        <v>Carbon Dioxide</v>
      </c>
      <c r="C6" s="209"/>
      <c r="D6" s="209"/>
      <c r="E6" s="209"/>
      <c r="F6" s="209"/>
    </row>
    <row r="7" spans="1:6" ht="15" x14ac:dyDescent="0.2">
      <c r="A7" s="209" t="str">
        <f>Language!B624</f>
        <v>CSF</v>
      </c>
      <c r="B7" s="209" t="str">
        <f>Language!B625</f>
        <v>Cerebrospinal Fluid</v>
      </c>
      <c r="C7" s="209"/>
      <c r="D7" s="209"/>
      <c r="E7" s="209"/>
      <c r="F7" s="209"/>
    </row>
    <row r="8" spans="1:6" ht="15" x14ac:dyDescent="0.2">
      <c r="A8" s="209" t="str">
        <f>Language!B626</f>
        <v>DNA</v>
      </c>
      <c r="B8" s="209" t="str">
        <f>Language!B627</f>
        <v>Deoxyribonucleic acid</v>
      </c>
      <c r="C8" s="209"/>
      <c r="D8" s="209"/>
      <c r="E8" s="209"/>
      <c r="F8" s="209"/>
    </row>
    <row r="9" spans="1:6" ht="15" x14ac:dyDescent="0.2">
      <c r="A9" s="209" t="str">
        <f>Language!B628</f>
        <v>ELISA</v>
      </c>
      <c r="B9" s="209" t="str">
        <f>Language!B629</f>
        <v>Enzyme-linked immunosorbent assay</v>
      </c>
      <c r="C9" s="209"/>
      <c r="D9" s="209"/>
      <c r="E9" s="209"/>
      <c r="F9" s="209"/>
    </row>
    <row r="10" spans="1:6" ht="15" x14ac:dyDescent="0.2">
      <c r="A10" s="209" t="str">
        <f>Language!B630</f>
        <v>EQA</v>
      </c>
      <c r="B10" s="209" t="str">
        <f>Language!B631</f>
        <v>External Quality Assessment</v>
      </c>
      <c r="C10" s="209"/>
      <c r="D10" s="209"/>
      <c r="E10" s="209"/>
      <c r="F10" s="209"/>
    </row>
    <row r="11" spans="1:6" ht="15" x14ac:dyDescent="0.2">
      <c r="A11" s="209" t="str">
        <f>Language!B632</f>
        <v>HIV</v>
      </c>
      <c r="B11" s="209" t="str">
        <f>Language!B633</f>
        <v>Human Immunodeficiency Virus</v>
      </c>
      <c r="C11" s="209"/>
      <c r="D11" s="209"/>
      <c r="E11" s="209"/>
      <c r="F11" s="209"/>
    </row>
    <row r="12" spans="1:6" ht="15" x14ac:dyDescent="0.2">
      <c r="A12" s="209" t="str">
        <f>Language!B634</f>
        <v>HR</v>
      </c>
      <c r="B12" s="209" t="str">
        <f>Language!B635</f>
        <v>Human Resources</v>
      </c>
      <c r="C12" s="209"/>
      <c r="D12" s="209"/>
      <c r="E12" s="209"/>
      <c r="F12" s="209"/>
    </row>
    <row r="13" spans="1:6" ht="15" x14ac:dyDescent="0.2">
      <c r="A13" s="209" t="str">
        <f>Language!B636</f>
        <v>IQC</v>
      </c>
      <c r="B13" s="209" t="str">
        <f>Language!B637</f>
        <v>Internal Quality Control</v>
      </c>
      <c r="C13" s="209"/>
      <c r="D13" s="209"/>
      <c r="E13" s="209"/>
      <c r="F13" s="209"/>
    </row>
    <row r="14" spans="1:6" ht="15" x14ac:dyDescent="0.2">
      <c r="A14" s="209" t="str">
        <f>Language!B638</f>
        <v>ISO</v>
      </c>
      <c r="B14" s="209" t="str">
        <f>Language!B639</f>
        <v>International Organization for Standardization</v>
      </c>
      <c r="C14" s="209"/>
      <c r="D14" s="209"/>
      <c r="E14" s="209"/>
      <c r="F14" s="209"/>
    </row>
    <row r="15" spans="1:6" ht="15" x14ac:dyDescent="0.2">
      <c r="A15" s="209" t="str">
        <f>Language!B640</f>
        <v>IT</v>
      </c>
      <c r="B15" s="209" t="str">
        <f>Language!B641</f>
        <v>Information Technology</v>
      </c>
      <c r="C15" s="209"/>
      <c r="D15" s="209"/>
      <c r="E15" s="209"/>
      <c r="F15" s="209"/>
    </row>
    <row r="16" spans="1:6" ht="15" x14ac:dyDescent="0.2">
      <c r="A16" s="209" t="str">
        <f>Language!B642</f>
        <v>LIS</v>
      </c>
      <c r="B16" s="209" t="str">
        <f>Language!B643</f>
        <v>Laboratory Information System</v>
      </c>
      <c r="C16" s="209"/>
      <c r="D16" s="209"/>
      <c r="E16" s="209"/>
      <c r="F16" s="209"/>
    </row>
    <row r="17" spans="1:6" ht="15" x14ac:dyDescent="0.2">
      <c r="A17" s="209" t="str">
        <f>Language!B644</f>
        <v>NGO</v>
      </c>
      <c r="B17" s="209" t="str">
        <f>Language!B645</f>
        <v>Non-Governmental Organization</v>
      </c>
      <c r="C17" s="209"/>
      <c r="D17" s="209"/>
      <c r="E17" s="209"/>
      <c r="F17" s="209"/>
    </row>
    <row r="18" spans="1:6" ht="15" x14ac:dyDescent="0.2">
      <c r="A18" s="209" t="str">
        <f>Language!B646</f>
        <v>PCR</v>
      </c>
      <c r="B18" s="209" t="str">
        <f>Language!B647</f>
        <v>Polymerase Chain Reaction</v>
      </c>
      <c r="C18" s="209"/>
      <c r="D18" s="209"/>
      <c r="E18" s="209"/>
      <c r="F18" s="209"/>
    </row>
    <row r="19" spans="1:6" ht="15" x14ac:dyDescent="0.2">
      <c r="A19" s="209" t="str">
        <f>Language!B648</f>
        <v>TB</v>
      </c>
      <c r="B19" s="209" t="str">
        <f>Language!B649</f>
        <v>Tuberculosis</v>
      </c>
      <c r="C19" s="209"/>
      <c r="D19" s="209"/>
      <c r="E19" s="209"/>
      <c r="F19" s="209"/>
    </row>
    <row r="20" spans="1:6" ht="15" x14ac:dyDescent="0.2">
      <c r="A20" s="209" t="str">
        <f>Language!B650</f>
        <v>UPS</v>
      </c>
      <c r="B20" s="209" t="str">
        <f>Language!B651</f>
        <v>Uninterruptable Power Supply</v>
      </c>
      <c r="C20" s="209"/>
      <c r="D20" s="209"/>
      <c r="E20" s="209"/>
      <c r="F20" s="209"/>
    </row>
    <row r="21" spans="1:6" ht="15" x14ac:dyDescent="0.2">
      <c r="A21" s="209" t="str">
        <f>Language!B652</f>
        <v>UV</v>
      </c>
      <c r="B21" s="209" t="str">
        <f>Language!B653</f>
        <v>Ultraviolet</v>
      </c>
      <c r="C21" s="209"/>
      <c r="D21" s="209"/>
      <c r="E21" s="209"/>
      <c r="F21" s="209"/>
    </row>
    <row r="22" spans="1:6" ht="15" x14ac:dyDescent="0.2">
      <c r="A22" s="209" t="str">
        <f>Language!B654</f>
        <v>WHO</v>
      </c>
      <c r="B22" s="209" t="str">
        <f>Language!B655</f>
        <v>World Health Organization</v>
      </c>
      <c r="C22" s="209"/>
      <c r="D22" s="209"/>
      <c r="E22" s="209"/>
      <c r="F22" s="209"/>
    </row>
    <row r="23" spans="1:6" ht="15" x14ac:dyDescent="0.2">
      <c r="A23" s="209"/>
      <c r="B23" s="209"/>
      <c r="C23" s="209"/>
      <c r="D23" s="209"/>
      <c r="E23" s="209"/>
      <c r="F23" s="209"/>
    </row>
    <row r="24" spans="1:6" ht="15" x14ac:dyDescent="0.2">
      <c r="A24" s="209"/>
      <c r="B24" s="209"/>
      <c r="C24" s="209"/>
      <c r="D24" s="209"/>
      <c r="E24" s="209"/>
      <c r="F24" s="209"/>
    </row>
  </sheetData>
  <sheetProtection sheet="1" objects="1" scenarios="1"/>
  <customSheetViews>
    <customSheetView guid="{16BD123E-21AA-4DA4-B477-56A28E780F44}">
      <selection activeCell="J41" sqref="J41"/>
      <pageMargins left="0.39370078740157483" right="0.39370078740157483" top="0.98425196850393704" bottom="0.78740157480314965" header="0.51181102362204722" footer="0.39370078740157483"/>
      <pageSetup paperSize="9" orientation="portrait" r:id="rId1"/>
      <headerFooter alignWithMargins="0">
        <oddHeader>&amp;LAnnex 2 - LAQ - Abbreviations&amp;R&amp;"Arial,Italic"WORKING DOCUMENT - NOT FOR DISTRIBUTION</oddHeader>
        <oddFooter>&amp;L&amp;P</oddFooter>
      </headerFooter>
    </customSheetView>
    <customSheetView guid="{F20950B5-8E18-4725-A4D5-C46AEC554D85}" showRuler="0">
      <selection activeCell="F49" sqref="F49"/>
      <pageMargins left="0.39370078740157483" right="0.39370078740157483" top="0.98425196850393704" bottom="0.78740157480314965" header="0.51181102362204722" footer="0.39370078740157483"/>
      <pageSetup paperSize="9" orientation="portrait" r:id="rId2"/>
      <headerFooter alignWithMargins="0">
        <oddHeader>&amp;LAnnex 2 - LAQ - Abbreviations&amp;R&amp;"Arial,Italic"WORKING DOCUMENT - NOT FOR DISTRIBUTION</oddHeader>
        <oddFooter>&amp;L&amp;P</oddFooter>
      </headerFooter>
    </customSheetView>
    <customSheetView guid="{23E97C69-870E-4B81-B9F8-7E314BCA18CA}" showRuler="0">
      <selection activeCell="J41" sqref="J41"/>
      <pageMargins left="0.39370078740157483" right="0.39370078740157483" top="0.98425196850393704" bottom="0.78740157480314965" header="0.51181102362204722" footer="0.39370078740157483"/>
      <pageSetup paperSize="9" orientation="portrait" r:id="rId3"/>
      <headerFooter alignWithMargins="0">
        <oddHeader>&amp;LAnnex 2 - LAQ - Abbreviations&amp;R&amp;"Arial,Italic"WORKING DOCUMENT - NOT FOR DISTRIBUTION</oddHeader>
        <oddFooter>&amp;L&amp;P</oddFooter>
      </headerFooter>
    </customSheetView>
  </customSheetViews>
  <phoneticPr fontId="1" type="noConversion"/>
  <pageMargins left="0.39370078740157483" right="0.39370078740157483" top="0.98425196850393704" bottom="0.78740157480314965" header="0.51181102362204722" footer="0.39370078740157483"/>
  <pageSetup paperSize="9" orientation="portrait" r:id="rId4"/>
  <headerFooter alignWithMargins="0">
    <oddHeader>&amp;L&amp;"Times New Roman,Regular"Annex 2: LAT/Facility - Acronyms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F54"/>
  <sheetViews>
    <sheetView zoomScaleNormal="100" workbookViewId="0">
      <selection activeCell="D38" sqref="D38"/>
    </sheetView>
  </sheetViews>
  <sheetFormatPr defaultRowHeight="12.75" x14ac:dyDescent="0.2"/>
  <cols>
    <col min="1" max="1" width="60.7109375" style="17" customWidth="1"/>
    <col min="2" max="2" width="60.7109375" style="16" customWidth="1"/>
    <col min="3" max="16384" width="9.140625" style="17"/>
  </cols>
  <sheetData>
    <row r="1" spans="1:6" ht="38.25" x14ac:dyDescent="0.2">
      <c r="A1" s="54" t="str">
        <f>Language!B6</f>
        <v>Laboratory identification</v>
      </c>
      <c r="F1" s="17" t="str">
        <f>Language!B22</f>
        <v>Central/Reference</v>
      </c>
    </row>
    <row r="2" spans="1:6" ht="15" customHeight="1" x14ac:dyDescent="0.2">
      <c r="F2" s="17" t="str">
        <f>Language!B23</f>
        <v>Intermediate</v>
      </c>
    </row>
    <row r="3" spans="1:6" ht="15" customHeight="1" x14ac:dyDescent="0.2">
      <c r="F3" s="17" t="str">
        <f>Language!B24</f>
        <v>Peripheral</v>
      </c>
    </row>
    <row r="4" spans="1:6" ht="15" x14ac:dyDescent="0.2">
      <c r="A4" s="55" t="str">
        <f>Language!B7</f>
        <v>Country</v>
      </c>
      <c r="B4" s="233"/>
      <c r="F4" s="17" t="str">
        <f>Language!B25</f>
        <v>Other</v>
      </c>
    </row>
    <row r="5" spans="1:6" ht="15" x14ac:dyDescent="0.2">
      <c r="A5" s="55" t="str">
        <f>Language!B8</f>
        <v>Region/Province/District</v>
      </c>
      <c r="B5" s="233"/>
      <c r="F5" s="17" t="str">
        <f>Language!B26</f>
        <v>NA</v>
      </c>
    </row>
    <row r="6" spans="1:6" ht="15" x14ac:dyDescent="0.2">
      <c r="A6" s="55" t="str">
        <f>Language!B9</f>
        <v>Name of the laboratory</v>
      </c>
      <c r="B6" s="233"/>
    </row>
    <row r="7" spans="1:6" ht="15" x14ac:dyDescent="0.2">
      <c r="A7" s="55" t="str">
        <f>Language!B10</f>
        <v>Address</v>
      </c>
      <c r="B7" s="233"/>
    </row>
    <row r="8" spans="1:6" ht="15" x14ac:dyDescent="0.2">
      <c r="A8" s="55" t="str">
        <f>Language!B11</f>
        <v>Telephone</v>
      </c>
      <c r="B8" s="233"/>
    </row>
    <row r="9" spans="1:6" ht="15" x14ac:dyDescent="0.2">
      <c r="A9" s="55" t="str">
        <f>Language!B12</f>
        <v>Fax</v>
      </c>
      <c r="B9" s="233"/>
    </row>
    <row r="10" spans="1:6" ht="15" x14ac:dyDescent="0.2">
      <c r="A10" s="55" t="str">
        <f>Language!B13</f>
        <v>E-mail</v>
      </c>
      <c r="B10" s="233"/>
    </row>
    <row r="11" spans="1:6" ht="15" x14ac:dyDescent="0.2">
      <c r="A11" s="55" t="str">
        <f>Language!B14</f>
        <v>Name of the laboratory director</v>
      </c>
      <c r="B11" s="233"/>
    </row>
    <row r="12" spans="1:6" ht="15" x14ac:dyDescent="0.2">
      <c r="A12" s="56" t="str">
        <f>Language!B15</f>
        <v>Qualification and contact details of the laboratory director</v>
      </c>
      <c r="B12" s="233"/>
    </row>
    <row r="13" spans="1:6" ht="15" x14ac:dyDescent="0.2">
      <c r="A13" s="57"/>
      <c r="B13" s="63"/>
    </row>
    <row r="14" spans="1:6" ht="15" customHeight="1" x14ac:dyDescent="0.2">
      <c r="A14" s="56" t="str">
        <f>Language!B16</f>
        <v>Date of the assessment (DD/MM/YYYY)</v>
      </c>
      <c r="B14" s="233"/>
    </row>
    <row r="15" spans="1:6" ht="15" x14ac:dyDescent="0.2">
      <c r="A15" s="55" t="str">
        <f>Language!B17</f>
        <v>Name of the assessor/s</v>
      </c>
      <c r="B15" s="233"/>
    </row>
    <row r="16" spans="1:6" ht="15" x14ac:dyDescent="0.2">
      <c r="A16" s="55" t="str">
        <f>Language!B18</f>
        <v>Contact details of the assessor/s</v>
      </c>
      <c r="B16" s="233"/>
    </row>
    <row r="17" spans="1:3" ht="15" x14ac:dyDescent="0.2">
      <c r="A17" s="55" t="str">
        <f>Language!B19</f>
        <v>Name of the responding person/s</v>
      </c>
      <c r="B17" s="233"/>
    </row>
    <row r="18" spans="1:3" ht="15" x14ac:dyDescent="0.2">
      <c r="A18" s="55" t="str">
        <f>Language!B20</f>
        <v>Qualification and contact details of the responding person/s</v>
      </c>
      <c r="B18" s="233"/>
    </row>
    <row r="19" spans="1:3" ht="15" x14ac:dyDescent="0.2">
      <c r="A19" s="55" t="str">
        <f>Language!B21</f>
        <v>Level of laboratory</v>
      </c>
      <c r="B19" s="233"/>
    </row>
    <row r="20" spans="1:3" ht="15" x14ac:dyDescent="0.2">
      <c r="A20" s="55" t="str">
        <f>Language!B27</f>
        <v>Affiliation/ type of laboratory (several answers possible)</v>
      </c>
      <c r="B20" s="233"/>
    </row>
    <row r="21" spans="1:3" ht="15" x14ac:dyDescent="0.2">
      <c r="A21" s="58" t="str">
        <f>Language!B28</f>
        <v>Public Health / Hospital / Health Centre / Environment / Food Control / Veterinary / Private / University / Research / Other?</v>
      </c>
      <c r="B21" s="60"/>
    </row>
    <row r="22" spans="1:3" ht="15" x14ac:dyDescent="0.2">
      <c r="A22" s="55" t="str">
        <f>Language!B29</f>
        <v>Affiliated Ministry (if applicable)</v>
      </c>
      <c r="B22" s="233"/>
    </row>
    <row r="23" spans="1:3" s="18" customFormat="1" ht="15" x14ac:dyDescent="0.2">
      <c r="A23" s="59" t="str">
        <f>Language!B30</f>
        <v>Health / Agriculture / Trade, Commerce / Education / Defense / Other?</v>
      </c>
      <c r="B23" s="63"/>
    </row>
    <row r="24" spans="1:3" ht="15" x14ac:dyDescent="0.2">
      <c r="A24" s="55" t="str">
        <f>Language!B31</f>
        <v>Estimated population covered by this laboratory</v>
      </c>
      <c r="B24" s="233"/>
    </row>
    <row r="25" spans="1:3" ht="30" x14ac:dyDescent="0.2">
      <c r="A25" s="55" t="str">
        <f>Language!B32</f>
        <v>Describe participation in international programmes/networks (if applicable)</v>
      </c>
      <c r="B25" s="233"/>
    </row>
    <row r="26" spans="1:3" s="18" customFormat="1" ht="15" x14ac:dyDescent="0.2">
      <c r="A26" s="219" t="str">
        <f>Language!B33</f>
        <v>Polio, FluNet, INFOSAN, Global Foodborne Infections Network, etc.</v>
      </c>
      <c r="B26" s="15"/>
    </row>
    <row r="29" spans="1:3" ht="15" x14ac:dyDescent="0.2">
      <c r="A29" s="61" t="str">
        <f>Language!B34</f>
        <v>Indicate relevant disciplines addressed in the laboratory by checking relevant box/es</v>
      </c>
      <c r="B29" s="60"/>
    </row>
    <row r="30" spans="1:3" ht="15" x14ac:dyDescent="0.2">
      <c r="A30" s="62" t="str">
        <f>Language!B387</f>
        <v>Clinical chemistry</v>
      </c>
      <c r="B30" s="220"/>
      <c r="C30" s="17" t="b">
        <v>0</v>
      </c>
    </row>
    <row r="31" spans="1:3" ht="15" x14ac:dyDescent="0.2">
      <c r="A31" s="62" t="str">
        <f>Language!B388</f>
        <v>Haematology and haemostasis</v>
      </c>
      <c r="B31" s="220"/>
      <c r="C31" s="17" t="b">
        <v>0</v>
      </c>
    </row>
    <row r="32" spans="1:3" ht="15" x14ac:dyDescent="0.2">
      <c r="A32" s="62" t="str">
        <f>Language!B389</f>
        <v>Parasitology</v>
      </c>
      <c r="B32" s="220"/>
      <c r="C32" s="17" t="b">
        <v>0</v>
      </c>
    </row>
    <row r="33" spans="1:3" ht="15" x14ac:dyDescent="0.2">
      <c r="A33" s="62" t="str">
        <f>Language!B390</f>
        <v>Mycology</v>
      </c>
      <c r="B33" s="220"/>
      <c r="C33" s="17" t="b">
        <v>0</v>
      </c>
    </row>
    <row r="34" spans="1:3" ht="15" x14ac:dyDescent="0.2">
      <c r="A34" s="62" t="str">
        <f>Language!B391</f>
        <v>Bacteriology (except serology)</v>
      </c>
      <c r="B34" s="220"/>
      <c r="C34" s="17" t="b">
        <v>0</v>
      </c>
    </row>
    <row r="35" spans="1:3" ht="15" x14ac:dyDescent="0.2">
      <c r="A35" s="62" t="str">
        <f>Language!B392</f>
        <v>Virology (except serology)</v>
      </c>
      <c r="B35" s="220"/>
      <c r="C35" s="17" t="b">
        <v>0</v>
      </c>
    </row>
    <row r="36" spans="1:3" ht="15" x14ac:dyDescent="0.2">
      <c r="A36" s="62" t="str">
        <f>Language!B393</f>
        <v>Viral serology</v>
      </c>
      <c r="B36" s="220"/>
      <c r="C36" s="17" t="b">
        <v>0</v>
      </c>
    </row>
    <row r="37" spans="1:3" ht="15" x14ac:dyDescent="0.2">
      <c r="A37" s="62" t="str">
        <f>Language!B394</f>
        <v>Bacterial serology</v>
      </c>
      <c r="B37" s="220"/>
      <c r="C37" s="17" t="b">
        <v>0</v>
      </c>
    </row>
    <row r="38" spans="1:3" ht="15" x14ac:dyDescent="0.2">
      <c r="A38" s="62" t="str">
        <f>Language!B395</f>
        <v>Toxicology</v>
      </c>
      <c r="B38" s="220"/>
      <c r="C38" s="17" t="b">
        <v>0</v>
      </c>
    </row>
    <row r="39" spans="1:3" ht="15" x14ac:dyDescent="0.2">
      <c r="A39" s="62" t="str">
        <f>Language!B396</f>
        <v>Histopathology</v>
      </c>
      <c r="B39" s="220"/>
      <c r="C39" s="17" t="b">
        <v>0</v>
      </c>
    </row>
    <row r="40" spans="1:3" ht="15" x14ac:dyDescent="0.2">
      <c r="A40" s="62" t="str">
        <f>Language!B397</f>
        <v>Cytology</v>
      </c>
      <c r="B40" s="220"/>
    </row>
    <row r="41" spans="1:3" ht="15" x14ac:dyDescent="0.2">
      <c r="A41" s="62" t="str">
        <f>Language!B398</f>
        <v>Human genetics</v>
      </c>
      <c r="B41" s="220"/>
      <c r="C41" s="17" t="b">
        <v>0</v>
      </c>
    </row>
    <row r="42" spans="1:3" ht="15" x14ac:dyDescent="0.2">
      <c r="A42" s="62" t="str">
        <f>Language!B399</f>
        <v>Transfusion medicine</v>
      </c>
      <c r="B42" s="220"/>
      <c r="C42" s="17" t="b">
        <v>0</v>
      </c>
    </row>
    <row r="43" spans="1:3" ht="15" x14ac:dyDescent="0.2">
      <c r="A43" s="62" t="str">
        <f>Language!B400</f>
        <v>Food testing (microbiology)</v>
      </c>
      <c r="B43" s="220"/>
    </row>
    <row r="44" spans="1:3" ht="15" x14ac:dyDescent="0.2">
      <c r="A44" s="62" t="str">
        <f>Language!B401</f>
        <v>Food testing (chemicals and others)</v>
      </c>
      <c r="B44" s="220"/>
    </row>
    <row r="45" spans="1:3" ht="15" x14ac:dyDescent="0.2">
      <c r="A45" s="62" t="str">
        <f>Language!B402</f>
        <v>Water testing</v>
      </c>
      <c r="B45" s="220"/>
      <c r="C45" s="17" t="b">
        <v>0</v>
      </c>
    </row>
    <row r="46" spans="1:3" ht="15" x14ac:dyDescent="0.2">
      <c r="A46" s="62" t="str">
        <f>Language!B403</f>
        <v>Veterinary testing</v>
      </c>
      <c r="B46" s="220"/>
    </row>
    <row r="47" spans="1:3" ht="15" x14ac:dyDescent="0.2">
      <c r="A47" s="62" t="str">
        <f>Language!B404</f>
        <v>Environmental testing (air, soil)</v>
      </c>
      <c r="B47" s="220"/>
    </row>
    <row r="48" spans="1:3" ht="15" x14ac:dyDescent="0.2">
      <c r="A48" s="62" t="str">
        <f>Language!B405</f>
        <v>Other</v>
      </c>
      <c r="B48" s="220"/>
      <c r="C48" s="17" t="b">
        <v>0</v>
      </c>
    </row>
    <row r="49" spans="1:2" ht="15" x14ac:dyDescent="0.2">
      <c r="A49" s="64" t="str">
        <f>Language!B407</f>
        <v>If other, please describe below:</v>
      </c>
      <c r="B49" s="63"/>
    </row>
    <row r="50" spans="1:2" ht="15" x14ac:dyDescent="0.2">
      <c r="A50" s="65"/>
      <c r="B50" s="60"/>
    </row>
    <row r="54" spans="1:2" ht="15" x14ac:dyDescent="0.2">
      <c r="A54" s="218" t="str">
        <f>Language!B589</f>
        <v>Comments</v>
      </c>
    </row>
  </sheetData>
  <sheetProtection formatCells="0"/>
  <customSheetViews>
    <customSheetView guid="{16BD123E-21AA-4DA4-B477-56A28E780F44}" topLeftCell="A13">
      <selection activeCell="B28" sqref="B28"/>
      <rowBreaks count="1" manualBreakCount="1">
        <brk id="25" min="1" max="2" man="1"/>
      </rowBreaks>
      <pageMargins left="0.39370078740157483" right="0.39370078740157483" top="0.98425196850393704" bottom="0.78740157480314965" header="0.51181102362204722" footer="0.39370078740157483"/>
      <pageSetup scale="82" fitToHeight="2" orientation="landscape" r:id="rId1"/>
      <headerFooter alignWithMargins="0">
        <oddHeader>&amp;LAnnex 2 - LAQ - Laboratory identification&amp;R&amp;"Arial,Italic"WORKING DOCUMENT - NOT FOR DISTRIBUTION</oddHeader>
        <oddFooter>&amp;L&amp;P</oddFooter>
      </headerFooter>
    </customSheetView>
    <customSheetView guid="{F20950B5-8E18-4725-A4D5-C46AEC554D85}" fitToPage="1" showRuler="0">
      <selection activeCell="C16" sqref="C16"/>
      <pageMargins left="0.39370078740157483" right="0.39370078740157483" top="0.98425196850393704" bottom="0.78740157480314965" header="0.51181102362204722" footer="0.39370078740157483"/>
      <pageSetup scale="87" fitToHeight="2" orientation="landscape" r:id="rId2"/>
      <headerFooter alignWithMargins="0">
        <oddHeader>&amp;LAnnex 2 - LAQ - Laboratory identification&amp;R&amp;"Arial,Italic"WORKING DOCUMENT - NOT FOR DISTRIBUTION</oddHeader>
        <oddFooter>&amp;L&amp;P</oddFooter>
      </headerFooter>
    </customSheetView>
    <customSheetView guid="{23E97C69-870E-4B81-B9F8-7E314BCA18CA}" showPageBreaks="1" printArea="1" showRuler="0">
      <selection activeCell="B1" sqref="B1"/>
      <rowBreaks count="1" manualBreakCount="1">
        <brk id="25" min="1" max="2" man="1"/>
      </rowBreaks>
      <pageMargins left="0.39370078740157483" right="0.39370078740157483" top="0.98425196850393704" bottom="0.78740157480314965" header="0.51181102362204722" footer="0.39370078740157483"/>
      <pageSetup scale="82" fitToHeight="2" orientation="landscape" r:id="rId3"/>
      <headerFooter alignWithMargins="0">
        <oddHeader>&amp;LAnnex 2 - LAQ - Laboratory identification&amp;R&amp;"Arial,Italic"WORKING DOCUMENT - NOT FOR DISTRIBUTION</oddHeader>
        <oddFooter>&amp;L&amp;P</oddFooter>
      </headerFooter>
    </customSheetView>
  </customSheetViews>
  <phoneticPr fontId="1" type="noConversion"/>
  <dataValidations count="1">
    <dataValidation type="list" allowBlank="1" showInputMessage="1" showErrorMessage="1" sqref="B19">
      <formula1>$F$1:$F$5</formula1>
    </dataValidation>
  </dataValidations>
  <pageMargins left="0.39370078740157483" right="0.39370078740157483" top="0.98425196850393704" bottom="0.78740157480314965" header="0.51181102362204722" footer="0.39370078740157483"/>
  <pageSetup paperSize="9" fitToHeight="6" orientation="landscape" r:id="rId4"/>
  <headerFooter alignWithMargins="0">
    <oddHeader>&amp;LAnnex 2: LAT/Facility - Laboratory identification</oddHeader>
  </headerFooter>
  <rowBreaks count="2" manualBreakCount="2">
    <brk id="27" max="1" man="1"/>
    <brk id="52" max="1" man="1"/>
  </rowBreaks>
  <drawing r:id="rId5"/>
  <legacyDrawing r:id="rId6"/>
  <mc:AlternateContent xmlns:mc="http://schemas.openxmlformats.org/markup-compatibility/2006">
    <mc:Choice Requires="x14">
      <controls>
        <mc:AlternateContent xmlns:mc="http://schemas.openxmlformats.org/markup-compatibility/2006">
          <mc:Choice Requires="x14">
            <control shapeId="1119" r:id="rId7" name="Check Box 95">
              <controlPr locked="0" defaultSize="0" autoFill="0" autoLine="0" autoPict="0">
                <anchor moveWithCells="1">
                  <from>
                    <xdr:col>0</xdr:col>
                    <xdr:colOff>4038600</xdr:colOff>
                    <xdr:row>30</xdr:row>
                    <xdr:rowOff>0</xdr:rowOff>
                  </from>
                  <to>
                    <xdr:col>1</xdr:col>
                    <xdr:colOff>828675</xdr:colOff>
                    <xdr:row>31</xdr:row>
                    <xdr:rowOff>19050</xdr:rowOff>
                  </to>
                </anchor>
              </controlPr>
            </control>
          </mc:Choice>
        </mc:AlternateContent>
        <mc:AlternateContent xmlns:mc="http://schemas.openxmlformats.org/markup-compatibility/2006">
          <mc:Choice Requires="x14">
            <control shapeId="1120" r:id="rId8" name="Check Box 96">
              <controlPr locked="0" defaultSize="0" autoFill="0" autoLine="0" autoPict="0">
                <anchor moveWithCells="1">
                  <from>
                    <xdr:col>0</xdr:col>
                    <xdr:colOff>4038600</xdr:colOff>
                    <xdr:row>31</xdr:row>
                    <xdr:rowOff>0</xdr:rowOff>
                  </from>
                  <to>
                    <xdr:col>1</xdr:col>
                    <xdr:colOff>828675</xdr:colOff>
                    <xdr:row>32</xdr:row>
                    <xdr:rowOff>19050</xdr:rowOff>
                  </to>
                </anchor>
              </controlPr>
            </control>
          </mc:Choice>
        </mc:AlternateContent>
        <mc:AlternateContent xmlns:mc="http://schemas.openxmlformats.org/markup-compatibility/2006">
          <mc:Choice Requires="x14">
            <control shapeId="1137" r:id="rId9" name="Check Box 113">
              <controlPr locked="0" defaultSize="0" autoFill="0" autoLine="0" autoPict="0">
                <anchor moveWithCells="1">
                  <from>
                    <xdr:col>0</xdr:col>
                    <xdr:colOff>4038600</xdr:colOff>
                    <xdr:row>32</xdr:row>
                    <xdr:rowOff>0</xdr:rowOff>
                  </from>
                  <to>
                    <xdr:col>1</xdr:col>
                    <xdr:colOff>885825</xdr:colOff>
                    <xdr:row>33</xdr:row>
                    <xdr:rowOff>19050</xdr:rowOff>
                  </to>
                </anchor>
              </controlPr>
            </control>
          </mc:Choice>
        </mc:AlternateContent>
        <mc:AlternateContent xmlns:mc="http://schemas.openxmlformats.org/markup-compatibility/2006">
          <mc:Choice Requires="x14">
            <control shapeId="1138" r:id="rId10" name="Check Box 114">
              <controlPr locked="0" defaultSize="0" autoFill="0" autoLine="0" autoPict="0">
                <anchor moveWithCells="1">
                  <from>
                    <xdr:col>0</xdr:col>
                    <xdr:colOff>4038600</xdr:colOff>
                    <xdr:row>33</xdr:row>
                    <xdr:rowOff>0</xdr:rowOff>
                  </from>
                  <to>
                    <xdr:col>1</xdr:col>
                    <xdr:colOff>885825</xdr:colOff>
                    <xdr:row>34</xdr:row>
                    <xdr:rowOff>19050</xdr:rowOff>
                  </to>
                </anchor>
              </controlPr>
            </control>
          </mc:Choice>
        </mc:AlternateContent>
        <mc:AlternateContent xmlns:mc="http://schemas.openxmlformats.org/markup-compatibility/2006">
          <mc:Choice Requires="x14">
            <control shapeId="1139" r:id="rId11" name="Check Box 115">
              <controlPr locked="0" defaultSize="0" autoFill="0" autoLine="0" autoPict="0">
                <anchor moveWithCells="1">
                  <from>
                    <xdr:col>0</xdr:col>
                    <xdr:colOff>4038600</xdr:colOff>
                    <xdr:row>34</xdr:row>
                    <xdr:rowOff>0</xdr:rowOff>
                  </from>
                  <to>
                    <xdr:col>1</xdr:col>
                    <xdr:colOff>885825</xdr:colOff>
                    <xdr:row>35</xdr:row>
                    <xdr:rowOff>19050</xdr:rowOff>
                  </to>
                </anchor>
              </controlPr>
            </control>
          </mc:Choice>
        </mc:AlternateContent>
        <mc:AlternateContent xmlns:mc="http://schemas.openxmlformats.org/markup-compatibility/2006">
          <mc:Choice Requires="x14">
            <control shapeId="1140" r:id="rId12" name="Check Box 116">
              <controlPr locked="0" defaultSize="0" autoFill="0" autoLine="0" autoPict="0">
                <anchor moveWithCells="1">
                  <from>
                    <xdr:col>0</xdr:col>
                    <xdr:colOff>4038600</xdr:colOff>
                    <xdr:row>34</xdr:row>
                    <xdr:rowOff>180975</xdr:rowOff>
                  </from>
                  <to>
                    <xdr:col>1</xdr:col>
                    <xdr:colOff>885825</xdr:colOff>
                    <xdr:row>36</xdr:row>
                    <xdr:rowOff>9525</xdr:rowOff>
                  </to>
                </anchor>
              </controlPr>
            </control>
          </mc:Choice>
        </mc:AlternateContent>
        <mc:AlternateContent xmlns:mc="http://schemas.openxmlformats.org/markup-compatibility/2006">
          <mc:Choice Requires="x14">
            <control shapeId="1141" r:id="rId13" name="Check Box 117">
              <controlPr locked="0" defaultSize="0" autoFill="0" autoLine="0" autoPict="0">
                <anchor moveWithCells="1">
                  <from>
                    <xdr:col>0</xdr:col>
                    <xdr:colOff>4038600</xdr:colOff>
                    <xdr:row>35</xdr:row>
                    <xdr:rowOff>180975</xdr:rowOff>
                  </from>
                  <to>
                    <xdr:col>1</xdr:col>
                    <xdr:colOff>885825</xdr:colOff>
                    <xdr:row>37</xdr:row>
                    <xdr:rowOff>9525</xdr:rowOff>
                  </to>
                </anchor>
              </controlPr>
            </control>
          </mc:Choice>
        </mc:AlternateContent>
        <mc:AlternateContent xmlns:mc="http://schemas.openxmlformats.org/markup-compatibility/2006">
          <mc:Choice Requires="x14">
            <control shapeId="1142" r:id="rId14" name="Check Box 118">
              <controlPr locked="0" defaultSize="0" autoFill="0" autoLine="0" autoPict="0">
                <anchor moveWithCells="1">
                  <from>
                    <xdr:col>0</xdr:col>
                    <xdr:colOff>4038600</xdr:colOff>
                    <xdr:row>36</xdr:row>
                    <xdr:rowOff>180975</xdr:rowOff>
                  </from>
                  <to>
                    <xdr:col>1</xdr:col>
                    <xdr:colOff>885825</xdr:colOff>
                    <xdr:row>38</xdr:row>
                    <xdr:rowOff>9525</xdr:rowOff>
                  </to>
                </anchor>
              </controlPr>
            </control>
          </mc:Choice>
        </mc:AlternateContent>
        <mc:AlternateContent xmlns:mc="http://schemas.openxmlformats.org/markup-compatibility/2006">
          <mc:Choice Requires="x14">
            <control shapeId="1143" r:id="rId15" name="Check Box 119">
              <controlPr locked="0" defaultSize="0" autoFill="0" autoLine="0" autoPict="0">
                <anchor moveWithCells="1">
                  <from>
                    <xdr:col>0</xdr:col>
                    <xdr:colOff>4038600</xdr:colOff>
                    <xdr:row>37</xdr:row>
                    <xdr:rowOff>180975</xdr:rowOff>
                  </from>
                  <to>
                    <xdr:col>1</xdr:col>
                    <xdr:colOff>885825</xdr:colOff>
                    <xdr:row>39</xdr:row>
                    <xdr:rowOff>9525</xdr:rowOff>
                  </to>
                </anchor>
              </controlPr>
            </control>
          </mc:Choice>
        </mc:AlternateContent>
        <mc:AlternateContent xmlns:mc="http://schemas.openxmlformats.org/markup-compatibility/2006">
          <mc:Choice Requires="x14">
            <control shapeId="1144" r:id="rId16" name="Check Box 120">
              <controlPr locked="0" defaultSize="0" autoFill="0" autoLine="0" autoPict="0">
                <anchor moveWithCells="1">
                  <from>
                    <xdr:col>0</xdr:col>
                    <xdr:colOff>4038600</xdr:colOff>
                    <xdr:row>38</xdr:row>
                    <xdr:rowOff>180975</xdr:rowOff>
                  </from>
                  <to>
                    <xdr:col>1</xdr:col>
                    <xdr:colOff>885825</xdr:colOff>
                    <xdr:row>40</xdr:row>
                    <xdr:rowOff>9525</xdr:rowOff>
                  </to>
                </anchor>
              </controlPr>
            </control>
          </mc:Choice>
        </mc:AlternateContent>
        <mc:AlternateContent xmlns:mc="http://schemas.openxmlformats.org/markup-compatibility/2006">
          <mc:Choice Requires="x14">
            <control shapeId="1145" r:id="rId17" name="Check Box 121">
              <controlPr locked="0" defaultSize="0" autoFill="0" autoLine="0" autoPict="0">
                <anchor moveWithCells="1">
                  <from>
                    <xdr:col>0</xdr:col>
                    <xdr:colOff>4038600</xdr:colOff>
                    <xdr:row>39</xdr:row>
                    <xdr:rowOff>180975</xdr:rowOff>
                  </from>
                  <to>
                    <xdr:col>1</xdr:col>
                    <xdr:colOff>885825</xdr:colOff>
                    <xdr:row>41</xdr:row>
                    <xdr:rowOff>9525</xdr:rowOff>
                  </to>
                </anchor>
              </controlPr>
            </control>
          </mc:Choice>
        </mc:AlternateContent>
        <mc:AlternateContent xmlns:mc="http://schemas.openxmlformats.org/markup-compatibility/2006">
          <mc:Choice Requires="x14">
            <control shapeId="1147" r:id="rId18" name="Check Box 123">
              <controlPr locked="0" defaultSize="0" autoFill="0" autoLine="0" autoPict="0">
                <anchor moveWithCells="1">
                  <from>
                    <xdr:col>0</xdr:col>
                    <xdr:colOff>4038600</xdr:colOff>
                    <xdr:row>40</xdr:row>
                    <xdr:rowOff>180975</xdr:rowOff>
                  </from>
                  <to>
                    <xdr:col>1</xdr:col>
                    <xdr:colOff>885825</xdr:colOff>
                    <xdr:row>42</xdr:row>
                    <xdr:rowOff>9525</xdr:rowOff>
                  </to>
                </anchor>
              </controlPr>
            </control>
          </mc:Choice>
        </mc:AlternateContent>
        <mc:AlternateContent xmlns:mc="http://schemas.openxmlformats.org/markup-compatibility/2006">
          <mc:Choice Requires="x14">
            <control shapeId="1148" r:id="rId19" name="Check Box 124">
              <controlPr locked="0" defaultSize="0" autoFill="0" autoLine="0" autoPict="0">
                <anchor moveWithCells="1">
                  <from>
                    <xdr:col>0</xdr:col>
                    <xdr:colOff>4038600</xdr:colOff>
                    <xdr:row>41</xdr:row>
                    <xdr:rowOff>180975</xdr:rowOff>
                  </from>
                  <to>
                    <xdr:col>1</xdr:col>
                    <xdr:colOff>885825</xdr:colOff>
                    <xdr:row>43</xdr:row>
                    <xdr:rowOff>9525</xdr:rowOff>
                  </to>
                </anchor>
              </controlPr>
            </control>
          </mc:Choice>
        </mc:AlternateContent>
        <mc:AlternateContent xmlns:mc="http://schemas.openxmlformats.org/markup-compatibility/2006">
          <mc:Choice Requires="x14">
            <control shapeId="1149" r:id="rId20" name="Check Box 125">
              <controlPr locked="0" defaultSize="0" autoFill="0" autoLine="0" autoPict="0">
                <anchor moveWithCells="1">
                  <from>
                    <xdr:col>0</xdr:col>
                    <xdr:colOff>4038600</xdr:colOff>
                    <xdr:row>42</xdr:row>
                    <xdr:rowOff>180975</xdr:rowOff>
                  </from>
                  <to>
                    <xdr:col>1</xdr:col>
                    <xdr:colOff>885825</xdr:colOff>
                    <xdr:row>44</xdr:row>
                    <xdr:rowOff>9525</xdr:rowOff>
                  </to>
                </anchor>
              </controlPr>
            </control>
          </mc:Choice>
        </mc:AlternateContent>
        <mc:AlternateContent xmlns:mc="http://schemas.openxmlformats.org/markup-compatibility/2006">
          <mc:Choice Requires="x14">
            <control shapeId="1150" r:id="rId21" name="Check Box 126">
              <controlPr locked="0" defaultSize="0" autoFill="0" autoLine="0" autoPict="0">
                <anchor moveWithCells="1">
                  <from>
                    <xdr:col>0</xdr:col>
                    <xdr:colOff>4038600</xdr:colOff>
                    <xdr:row>43</xdr:row>
                    <xdr:rowOff>180975</xdr:rowOff>
                  </from>
                  <to>
                    <xdr:col>1</xdr:col>
                    <xdr:colOff>885825</xdr:colOff>
                    <xdr:row>45</xdr:row>
                    <xdr:rowOff>9525</xdr:rowOff>
                  </to>
                </anchor>
              </controlPr>
            </control>
          </mc:Choice>
        </mc:AlternateContent>
        <mc:AlternateContent xmlns:mc="http://schemas.openxmlformats.org/markup-compatibility/2006">
          <mc:Choice Requires="x14">
            <control shapeId="1151" r:id="rId22" name="Check Box 127">
              <controlPr locked="0" defaultSize="0" autoFill="0" autoLine="0" autoPict="0">
                <anchor moveWithCells="1">
                  <from>
                    <xdr:col>0</xdr:col>
                    <xdr:colOff>4038600</xdr:colOff>
                    <xdr:row>44</xdr:row>
                    <xdr:rowOff>180975</xdr:rowOff>
                  </from>
                  <to>
                    <xdr:col>1</xdr:col>
                    <xdr:colOff>885825</xdr:colOff>
                    <xdr:row>46</xdr:row>
                    <xdr:rowOff>9525</xdr:rowOff>
                  </to>
                </anchor>
              </controlPr>
            </control>
          </mc:Choice>
        </mc:AlternateContent>
        <mc:AlternateContent xmlns:mc="http://schemas.openxmlformats.org/markup-compatibility/2006">
          <mc:Choice Requires="x14">
            <control shapeId="1152" r:id="rId23" name="Check Box 128">
              <controlPr locked="0" defaultSize="0" autoFill="0" autoLine="0" autoPict="0">
                <anchor moveWithCells="1">
                  <from>
                    <xdr:col>0</xdr:col>
                    <xdr:colOff>4038600</xdr:colOff>
                    <xdr:row>45</xdr:row>
                    <xdr:rowOff>180975</xdr:rowOff>
                  </from>
                  <to>
                    <xdr:col>1</xdr:col>
                    <xdr:colOff>885825</xdr:colOff>
                    <xdr:row>47</xdr:row>
                    <xdr:rowOff>9525</xdr:rowOff>
                  </to>
                </anchor>
              </controlPr>
            </control>
          </mc:Choice>
        </mc:AlternateContent>
        <mc:AlternateContent xmlns:mc="http://schemas.openxmlformats.org/markup-compatibility/2006">
          <mc:Choice Requires="x14">
            <control shapeId="1153" r:id="rId24" name="Check Box 129">
              <controlPr locked="0" defaultSize="0" autoFill="0" autoLine="0" autoPict="0">
                <anchor moveWithCells="1">
                  <from>
                    <xdr:col>0</xdr:col>
                    <xdr:colOff>4038600</xdr:colOff>
                    <xdr:row>47</xdr:row>
                    <xdr:rowOff>0</xdr:rowOff>
                  </from>
                  <to>
                    <xdr:col>1</xdr:col>
                    <xdr:colOff>885825</xdr:colOff>
                    <xdr:row>48</xdr:row>
                    <xdr:rowOff>19050</xdr:rowOff>
                  </to>
                </anchor>
              </controlPr>
            </control>
          </mc:Choice>
        </mc:AlternateContent>
        <mc:AlternateContent xmlns:mc="http://schemas.openxmlformats.org/markup-compatibility/2006">
          <mc:Choice Requires="x14">
            <control shapeId="1103" r:id="rId25" name="Check Box 79">
              <controlPr locked="0" defaultSize="0" autoFill="0" autoLine="0" autoPict="0">
                <anchor moveWithCells="1">
                  <from>
                    <xdr:col>0</xdr:col>
                    <xdr:colOff>4038600</xdr:colOff>
                    <xdr:row>29</xdr:row>
                    <xdr:rowOff>0</xdr:rowOff>
                  </from>
                  <to>
                    <xdr:col>1</xdr:col>
                    <xdr:colOff>828675</xdr:colOff>
                    <xdr:row>30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55"/>
  <sheetViews>
    <sheetView zoomScaleNormal="100" workbookViewId="0">
      <selection activeCell="B3" sqref="B3"/>
    </sheetView>
  </sheetViews>
  <sheetFormatPr defaultRowHeight="12.75" x14ac:dyDescent="0.2"/>
  <cols>
    <col min="1" max="1" width="6.7109375" style="22" customWidth="1"/>
    <col min="2" max="2" width="70.7109375" style="17" customWidth="1"/>
    <col min="3" max="4" width="12.7109375" style="22" customWidth="1"/>
    <col min="5" max="5" width="60.7109375" style="16" customWidth="1"/>
    <col min="6" max="7" width="9.140625" style="27"/>
    <col min="8" max="16384" width="9.140625" style="17"/>
  </cols>
  <sheetData>
    <row r="1" spans="1:9" ht="24.75" x14ac:dyDescent="0.2">
      <c r="A1" s="223" t="s">
        <v>273</v>
      </c>
      <c r="B1" s="54" t="str">
        <f>Language!B39</f>
        <v>Organization and management</v>
      </c>
      <c r="C1" s="37" t="str">
        <f>IF(COUNT(G6:G52)=0," ",AVERAGE(G6:G52))</f>
        <v xml:space="preserve"> </v>
      </c>
      <c r="D1" s="20"/>
      <c r="E1" s="21"/>
      <c r="I1" s="22">
        <v>1</v>
      </c>
    </row>
    <row r="2" spans="1:9" ht="15" x14ac:dyDescent="0.2">
      <c r="A2" s="19"/>
      <c r="B2" s="58" t="str">
        <f>Language!B38</f>
        <v>Possible answers (unless otherwise advised): 1.Yes; 2.Partial; 3.No; 4.Non applicable</v>
      </c>
      <c r="C2" s="66"/>
      <c r="D2" s="67"/>
      <c r="E2" s="68"/>
      <c r="I2" s="22">
        <v>2</v>
      </c>
    </row>
    <row r="3" spans="1:9" ht="15" x14ac:dyDescent="0.2">
      <c r="A3" s="19"/>
      <c r="B3" s="58"/>
      <c r="C3" s="66"/>
      <c r="D3" s="67"/>
      <c r="E3" s="68"/>
      <c r="I3" s="22">
        <v>3</v>
      </c>
    </row>
    <row r="4" spans="1:9" ht="30" x14ac:dyDescent="0.2">
      <c r="B4" s="69"/>
      <c r="C4" s="70" t="str">
        <f>Language!B35</f>
        <v>Documents to be collected</v>
      </c>
      <c r="D4" s="70" t="str">
        <f>Language!B36</f>
        <v>1; 2; 3; 4</v>
      </c>
      <c r="E4" s="70" t="str">
        <f>Language!B37</f>
        <v>Provide here the answer to the open question/s and/or insert any additional information</v>
      </c>
      <c r="I4" s="22">
        <v>4</v>
      </c>
    </row>
    <row r="5" spans="1:9" ht="19.5" x14ac:dyDescent="0.2">
      <c r="B5" s="221" t="str">
        <f>Language!B40</f>
        <v>Service hours</v>
      </c>
      <c r="C5" s="25"/>
      <c r="D5" s="25"/>
      <c r="E5" s="26"/>
    </row>
    <row r="6" spans="1:9" ht="15" x14ac:dyDescent="0.2">
      <c r="A6" s="70">
        <v>1.1000000000000001</v>
      </c>
      <c r="B6" s="72" t="str">
        <f>Language!B41</f>
        <v>What are the days and hours of operation of routine service?</v>
      </c>
      <c r="C6" s="73"/>
      <c r="D6" s="74"/>
      <c r="E6" s="75"/>
    </row>
    <row r="7" spans="1:9" ht="30" x14ac:dyDescent="0.2">
      <c r="A7" s="70">
        <v>1.2</v>
      </c>
      <c r="B7" s="76" t="str">
        <f>Language!B42</f>
        <v xml:space="preserve">If relevant, what are the days and hours of operation of emergency service?  </v>
      </c>
      <c r="C7" s="77"/>
      <c r="D7" s="74"/>
      <c r="E7" s="75"/>
    </row>
    <row r="8" spans="1:9" s="18" customFormat="1" ht="15" x14ac:dyDescent="0.2">
      <c r="A8" s="78"/>
      <c r="B8" s="57"/>
      <c r="C8" s="78"/>
      <c r="D8" s="79"/>
      <c r="E8" s="63"/>
      <c r="F8" s="29"/>
      <c r="G8" s="29"/>
    </row>
    <row r="9" spans="1:9" ht="15" x14ac:dyDescent="0.2">
      <c r="A9" s="70"/>
      <c r="B9" s="80" t="str">
        <f>Language!B43</f>
        <v>External communication</v>
      </c>
      <c r="C9" s="81"/>
      <c r="D9" s="82"/>
      <c r="E9" s="63"/>
    </row>
    <row r="10" spans="1:9" ht="15" x14ac:dyDescent="0.2">
      <c r="A10" s="70"/>
      <c r="B10" s="237" t="str">
        <f>Language!B44</f>
        <v>Is the laboratory equipped with:</v>
      </c>
      <c r="C10" s="238"/>
      <c r="D10" s="239"/>
      <c r="E10" s="240"/>
    </row>
    <row r="11" spans="1:9" ht="15" x14ac:dyDescent="0.2">
      <c r="A11" s="70">
        <v>1.3</v>
      </c>
      <c r="B11" s="85" t="str">
        <f>Language!B45</f>
        <v>Telephone?</v>
      </c>
      <c r="C11" s="73"/>
      <c r="D11" s="86"/>
      <c r="E11" s="75"/>
      <c r="F11" s="27" t="str">
        <f>IF(D11=1,1,IF(D11=3,0,IF(D11=2,0.5," ")))</f>
        <v xml:space="preserve"> </v>
      </c>
      <c r="G11" s="27" t="str">
        <f>IF(COUNT(F11:F14)=0," ",AVERAGE(F11:F14))</f>
        <v xml:space="preserve"> </v>
      </c>
    </row>
    <row r="12" spans="1:9" ht="15" x14ac:dyDescent="0.2">
      <c r="A12" s="70">
        <v>1.4</v>
      </c>
      <c r="B12" s="85" t="str">
        <f>Language!B46</f>
        <v>Fax?</v>
      </c>
      <c r="C12" s="73"/>
      <c r="D12" s="86"/>
      <c r="E12" s="75"/>
      <c r="F12" s="27" t="str">
        <f t="shared" ref="F12:F17" si="0">IF(D12=1,1,IF(D12=3,0,IF(D12=2,0.5," ")))</f>
        <v xml:space="preserve"> </v>
      </c>
    </row>
    <row r="13" spans="1:9" ht="15" x14ac:dyDescent="0.2">
      <c r="A13" s="70">
        <v>1.5</v>
      </c>
      <c r="B13" s="85" t="str">
        <f>Language!B47</f>
        <v>Computer with Internet access?</v>
      </c>
      <c r="C13" s="73"/>
      <c r="D13" s="86"/>
      <c r="E13" s="75"/>
      <c r="F13" s="27" t="str">
        <f t="shared" si="0"/>
        <v xml:space="preserve"> </v>
      </c>
    </row>
    <row r="14" spans="1:9" ht="15" x14ac:dyDescent="0.2">
      <c r="A14" s="70">
        <v>1.6</v>
      </c>
      <c r="B14" s="85" t="str">
        <f>Language!B48</f>
        <v>If yes or partial, does laboratory staff have access to the Internet?</v>
      </c>
      <c r="C14" s="73"/>
      <c r="D14" s="86"/>
      <c r="E14" s="75"/>
      <c r="F14" s="27" t="str">
        <f t="shared" si="0"/>
        <v xml:space="preserve"> </v>
      </c>
    </row>
    <row r="15" spans="1:9" ht="30" x14ac:dyDescent="0.2">
      <c r="A15" s="70">
        <v>1.7</v>
      </c>
      <c r="B15" s="55" t="str">
        <f>Language!B49</f>
        <v xml:space="preserve">Is relevant information on costs and turnaround time for test results available to patients? </v>
      </c>
      <c r="C15" s="87" t="s">
        <v>366</v>
      </c>
      <c r="D15" s="86"/>
      <c r="E15" s="75"/>
      <c r="F15" s="27" t="str">
        <f t="shared" si="0"/>
        <v xml:space="preserve"> </v>
      </c>
      <c r="G15" s="27" t="str">
        <f t="shared" ref="G15:G27" si="1">F15</f>
        <v xml:space="preserve"> </v>
      </c>
    </row>
    <row r="16" spans="1:9" ht="30" x14ac:dyDescent="0.2">
      <c r="A16" s="70">
        <v>1.8</v>
      </c>
      <c r="B16" s="55" t="str">
        <f>Language!B50</f>
        <v>Is there timely notification to patients when delay is anticipated due to machine breakdown, etc.?</v>
      </c>
      <c r="C16" s="87"/>
      <c r="D16" s="86"/>
      <c r="E16" s="75"/>
      <c r="F16" s="27" t="str">
        <f t="shared" si="0"/>
        <v xml:space="preserve"> </v>
      </c>
      <c r="G16" s="27" t="str">
        <f t="shared" si="1"/>
        <v xml:space="preserve"> </v>
      </c>
    </row>
    <row r="17" spans="1:7" ht="15" x14ac:dyDescent="0.2">
      <c r="A17" s="70">
        <v>1.9</v>
      </c>
      <c r="B17" s="56" t="str">
        <f>Language!B51</f>
        <v>If applicable, do you organize customer surveys at least once a year?</v>
      </c>
      <c r="C17" s="88" t="s">
        <v>366</v>
      </c>
      <c r="D17" s="86"/>
      <c r="E17" s="75"/>
      <c r="F17" s="27" t="str">
        <f t="shared" si="0"/>
        <v xml:space="preserve"> </v>
      </c>
      <c r="G17" s="27" t="str">
        <f t="shared" si="1"/>
        <v xml:space="preserve"> </v>
      </c>
    </row>
    <row r="18" spans="1:7" x14ac:dyDescent="0.2">
      <c r="B18" s="18"/>
      <c r="C18" s="28"/>
      <c r="D18" s="31"/>
      <c r="E18" s="15"/>
    </row>
    <row r="19" spans="1:7" ht="19.5" x14ac:dyDescent="0.2">
      <c r="B19" s="221" t="str">
        <f>Language!B52</f>
        <v>Internal communication and structure</v>
      </c>
      <c r="C19" s="30"/>
      <c r="D19" s="28"/>
      <c r="E19" s="15"/>
    </row>
    <row r="20" spans="1:7" ht="30" x14ac:dyDescent="0.2">
      <c r="A20" s="90" t="s">
        <v>274</v>
      </c>
      <c r="B20" s="56" t="str">
        <f>Language!B53</f>
        <v>Is there an organizational structure defining the lines of authorities and responsibilities for key laboratory staff?</v>
      </c>
      <c r="C20" s="77" t="s">
        <v>366</v>
      </c>
      <c r="D20" s="86"/>
      <c r="E20" s="75"/>
      <c r="F20" s="27" t="str">
        <f t="shared" ref="F20:F27" si="2">IF(D20=1,1,IF(D20=3,0,IF(D20=2,0.5," ")))</f>
        <v xml:space="preserve"> </v>
      </c>
      <c r="G20" s="27" t="str">
        <f t="shared" si="1"/>
        <v xml:space="preserve"> </v>
      </c>
    </row>
    <row r="21" spans="1:7" ht="15" x14ac:dyDescent="0.2">
      <c r="A21" s="90" t="s">
        <v>761</v>
      </c>
      <c r="B21" s="55" t="str">
        <f>Language!B54</f>
        <v>Are staff meetings organized at least once a month?</v>
      </c>
      <c r="C21" s="73"/>
      <c r="D21" s="86"/>
      <c r="E21" s="75"/>
      <c r="F21" s="27" t="str">
        <f t="shared" si="2"/>
        <v xml:space="preserve"> </v>
      </c>
      <c r="G21" s="27" t="str">
        <f t="shared" si="1"/>
        <v xml:space="preserve"> </v>
      </c>
    </row>
    <row r="22" spans="1:7" ht="15" x14ac:dyDescent="0.2">
      <c r="A22" s="90" t="s">
        <v>762</v>
      </c>
      <c r="B22" s="55" t="str">
        <f>Language!B55</f>
        <v>If applicable, are team manager meetings organized at least once a month?</v>
      </c>
      <c r="C22" s="73"/>
      <c r="D22" s="86"/>
      <c r="E22" s="75"/>
      <c r="F22" s="27" t="str">
        <f t="shared" si="2"/>
        <v xml:space="preserve"> </v>
      </c>
      <c r="G22" s="27" t="str">
        <f t="shared" si="1"/>
        <v xml:space="preserve"> </v>
      </c>
    </row>
    <row r="23" spans="1:7" ht="15" x14ac:dyDescent="0.2">
      <c r="A23" s="90" t="s">
        <v>763</v>
      </c>
      <c r="B23" s="55" t="str">
        <f>Language!B56</f>
        <v>Are meetings organized to solve a particular problem when it occurs?</v>
      </c>
      <c r="C23" s="73"/>
      <c r="D23" s="86"/>
      <c r="E23" s="75"/>
      <c r="F23" s="27" t="str">
        <f t="shared" si="2"/>
        <v xml:space="preserve"> </v>
      </c>
      <c r="G23" s="27" t="str">
        <f t="shared" si="1"/>
        <v xml:space="preserve"> </v>
      </c>
    </row>
    <row r="24" spans="1:7" ht="15" x14ac:dyDescent="0.2">
      <c r="A24" s="90" t="s">
        <v>764</v>
      </c>
      <c r="B24" s="55" t="str">
        <f>Language!B57</f>
        <v>Are written reports or minutes of these meetings produced?</v>
      </c>
      <c r="C24" s="87" t="s">
        <v>366</v>
      </c>
      <c r="D24" s="86"/>
      <c r="E24" s="75"/>
      <c r="F24" s="27" t="str">
        <f t="shared" si="2"/>
        <v xml:space="preserve"> </v>
      </c>
      <c r="G24" s="27" t="str">
        <f t="shared" si="1"/>
        <v xml:space="preserve"> </v>
      </c>
    </row>
    <row r="25" spans="1:7" ht="30" x14ac:dyDescent="0.2">
      <c r="A25" s="90" t="s">
        <v>765</v>
      </c>
      <c r="B25" s="72" t="str">
        <f>Language!B58</f>
        <v>Please describe the means by which information is internally communicated (notice board, e-mail, etc.).</v>
      </c>
      <c r="C25" s="73"/>
      <c r="D25" s="89"/>
      <c r="E25" s="75"/>
    </row>
    <row r="26" spans="1:7" ht="45" x14ac:dyDescent="0.2">
      <c r="A26" s="90" t="s">
        <v>997</v>
      </c>
      <c r="B26" s="55" t="str">
        <f>Language!B59</f>
        <v>Do laboratory staff participate in annual laboratory meetings specifically focused on sharing of knowledge and experiences and the opportunity to make improvements?</v>
      </c>
      <c r="C26" s="73"/>
      <c r="D26" s="86"/>
      <c r="E26" s="75"/>
      <c r="F26" s="27" t="str">
        <f t="shared" si="2"/>
        <v xml:space="preserve"> </v>
      </c>
      <c r="G26" s="27" t="str">
        <f t="shared" si="1"/>
        <v xml:space="preserve"> </v>
      </c>
    </row>
    <row r="27" spans="1:7" ht="30" x14ac:dyDescent="0.2">
      <c r="A27" s="90" t="s">
        <v>766</v>
      </c>
      <c r="B27" s="55" t="str">
        <f>Language!B60</f>
        <v>Do laboratory representatives participate in hospital/institution board meetings as relevant?</v>
      </c>
      <c r="C27" s="73"/>
      <c r="D27" s="86"/>
      <c r="E27" s="75"/>
      <c r="F27" s="27" t="str">
        <f t="shared" si="2"/>
        <v xml:space="preserve"> </v>
      </c>
      <c r="G27" s="27" t="str">
        <f t="shared" si="1"/>
        <v xml:space="preserve"> </v>
      </c>
    </row>
    <row r="28" spans="1:7" x14ac:dyDescent="0.2">
      <c r="D28" s="28"/>
      <c r="E28" s="15"/>
    </row>
    <row r="29" spans="1:7" ht="19.5" x14ac:dyDescent="0.2">
      <c r="B29" s="221" t="str">
        <f>Language!B61</f>
        <v>Budget</v>
      </c>
      <c r="C29" s="19"/>
    </row>
    <row r="30" spans="1:7" ht="15" x14ac:dyDescent="0.2">
      <c r="A30" s="90" t="s">
        <v>767</v>
      </c>
      <c r="B30" s="55" t="str">
        <f>Language!B62</f>
        <v>Is the budget for staff salaries adequate for the need?</v>
      </c>
      <c r="C30" s="73"/>
      <c r="D30" s="86"/>
      <c r="E30" s="75"/>
      <c r="F30" s="27" t="str">
        <f>IF(D30=1,1,IF(D30=3,0,IF(D30=2,0.5," ")))</f>
        <v xml:space="preserve"> </v>
      </c>
      <c r="G30" s="27" t="str">
        <f>F30</f>
        <v xml:space="preserve"> </v>
      </c>
    </row>
    <row r="31" spans="1:7" ht="30" x14ac:dyDescent="0.2">
      <c r="A31" s="90" t="s">
        <v>768</v>
      </c>
      <c r="B31" s="72" t="str">
        <f>Language!B63</f>
        <v>Please indicate the source of funds (proper funds, relevant ministry, NGO, specific networks, etc.)</v>
      </c>
      <c r="C31" s="73"/>
      <c r="D31" s="74"/>
      <c r="E31" s="75"/>
    </row>
    <row r="32" spans="1:7" ht="15" x14ac:dyDescent="0.2">
      <c r="A32" s="90" t="s">
        <v>985</v>
      </c>
      <c r="B32" s="55" t="str">
        <f>Language!B64</f>
        <v>Is there an adequate budget assigned for staff education?</v>
      </c>
      <c r="C32" s="73"/>
      <c r="D32" s="86"/>
      <c r="E32" s="75"/>
      <c r="F32" s="27" t="str">
        <f>IF(D32=1,1,IF(D32=3,0,IF(D32=2,0.5," ")))</f>
        <v xml:space="preserve"> </v>
      </c>
      <c r="G32" s="27" t="str">
        <f>F32</f>
        <v xml:space="preserve"> </v>
      </c>
    </row>
    <row r="33" spans="1:7" ht="30" x14ac:dyDescent="0.2">
      <c r="A33" s="90" t="s">
        <v>769</v>
      </c>
      <c r="B33" s="72" t="str">
        <f>Language!B65</f>
        <v>Please indicate the source of funds (proper funds, relevant ministry, NGO, specific networks, etc.)</v>
      </c>
      <c r="C33" s="73"/>
      <c r="D33" s="74"/>
      <c r="E33" s="75"/>
    </row>
    <row r="34" spans="1:7" ht="15" x14ac:dyDescent="0.2">
      <c r="A34" s="90" t="s">
        <v>770</v>
      </c>
      <c r="B34" s="55" t="str">
        <f>Language!B66</f>
        <v>Is there an adequate budget assigned for consumable and reagent purchase?</v>
      </c>
      <c r="C34" s="73"/>
      <c r="D34" s="86"/>
      <c r="E34" s="75"/>
      <c r="F34" s="27" t="str">
        <f>IF(D34=1,1,IF(D34=3,0,IF(D34=2,0.5," ")))</f>
        <v xml:space="preserve"> </v>
      </c>
      <c r="G34" s="27" t="str">
        <f>F34</f>
        <v xml:space="preserve"> </v>
      </c>
    </row>
    <row r="35" spans="1:7" ht="30" x14ac:dyDescent="0.2">
      <c r="A35" s="90" t="s">
        <v>771</v>
      </c>
      <c r="B35" s="72" t="str">
        <f>Language!B67</f>
        <v>Please indicate the source of funds (proper funds, relevant ministry, NGO, specific networks, etc.)</v>
      </c>
      <c r="C35" s="73"/>
      <c r="D35" s="74"/>
      <c r="E35" s="75"/>
    </row>
    <row r="36" spans="1:7" ht="15" x14ac:dyDescent="0.2">
      <c r="A36" s="90" t="s">
        <v>772</v>
      </c>
      <c r="B36" s="55" t="str">
        <f>Language!B68</f>
        <v>Is there an adequate budget assigned for equipment purchase/maintenance?</v>
      </c>
      <c r="C36" s="73"/>
      <c r="D36" s="86"/>
      <c r="E36" s="75"/>
      <c r="F36" s="27" t="str">
        <f>IF(D36=1,1,IF(D36=3,0,IF(D36=2,0.5," ")))</f>
        <v xml:space="preserve"> </v>
      </c>
      <c r="G36" s="27" t="str">
        <f>F36</f>
        <v xml:space="preserve"> </v>
      </c>
    </row>
    <row r="37" spans="1:7" ht="30" x14ac:dyDescent="0.2">
      <c r="A37" s="90" t="s">
        <v>773</v>
      </c>
      <c r="B37" s="72" t="str">
        <f>Language!B69</f>
        <v>Please indicate the source of funds (proper funds, relevant ministry, NGO, specific networks, etc.)</v>
      </c>
      <c r="C37" s="73"/>
      <c r="D37" s="74"/>
      <c r="E37" s="75"/>
    </row>
    <row r="38" spans="1:7" ht="30" x14ac:dyDescent="0.2">
      <c r="A38" s="90" t="s">
        <v>774</v>
      </c>
      <c r="B38" s="55" t="str">
        <f>Language!B70</f>
        <v>Is there an adequate budget assigned for surveillance and/or overall public health activities?</v>
      </c>
      <c r="C38" s="73"/>
      <c r="D38" s="86"/>
      <c r="E38" s="75"/>
      <c r="F38" s="27" t="str">
        <f>IF(D38=1,1,IF(D38=3,0,IF(D38=2,0.5," ")))</f>
        <v xml:space="preserve"> </v>
      </c>
      <c r="G38" s="27" t="str">
        <f>F38</f>
        <v xml:space="preserve"> </v>
      </c>
    </row>
    <row r="39" spans="1:7" ht="30" x14ac:dyDescent="0.2">
      <c r="A39" s="90" t="s">
        <v>775</v>
      </c>
      <c r="B39" s="72" t="str">
        <f>Language!B71</f>
        <v>Please indicate the source of funds (proper funds, relevant ministry, NGO, specific networks, etc.)</v>
      </c>
      <c r="C39" s="73"/>
      <c r="D39" s="74"/>
      <c r="E39" s="75"/>
    </row>
    <row r="41" spans="1:7" ht="19.5" x14ac:dyDescent="0.2">
      <c r="B41" s="221" t="str">
        <f>Language!B72</f>
        <v>Licensing/Supervision/Accreditation</v>
      </c>
      <c r="C41" s="19"/>
    </row>
    <row r="42" spans="1:7" ht="30" x14ac:dyDescent="0.2">
      <c r="A42" s="90" t="s">
        <v>776</v>
      </c>
      <c r="B42" s="56" t="str">
        <f>Language!B73</f>
        <v>Has the laboratory been licensed (i.e. authorized to operate) by the authorities? If licensing is not required, please indicate “Non applicable”.</v>
      </c>
      <c r="C42" s="88" t="s">
        <v>366</v>
      </c>
      <c r="D42" s="91"/>
      <c r="E42" s="75"/>
    </row>
    <row r="43" spans="1:7" ht="15" x14ac:dyDescent="0.2">
      <c r="A43" s="90" t="s">
        <v>777</v>
      </c>
      <c r="B43" s="55" t="str">
        <f>Language!B74</f>
        <v>Does the laboratory have an internal audit programme?</v>
      </c>
      <c r="C43" s="87"/>
      <c r="D43" s="86"/>
      <c r="E43" s="75"/>
      <c r="F43" s="27" t="str">
        <f>IF(D43=1,1,IF(D43=3,0,IF(D43=2,0.5," ")))</f>
        <v xml:space="preserve"> </v>
      </c>
      <c r="G43" s="27" t="str">
        <f>F43</f>
        <v xml:space="preserve"> </v>
      </c>
    </row>
    <row r="44" spans="1:7" ht="15" x14ac:dyDescent="0.2">
      <c r="A44" s="90" t="s">
        <v>998</v>
      </c>
      <c r="B44" s="72" t="str">
        <f>Language!B75</f>
        <v xml:space="preserve">If yes or partial, please describe  </v>
      </c>
      <c r="C44" s="87"/>
      <c r="D44" s="74"/>
      <c r="E44" s="75"/>
    </row>
    <row r="45" spans="1:7" ht="30" x14ac:dyDescent="0.2">
      <c r="A45" s="90" t="s">
        <v>999</v>
      </c>
      <c r="B45" s="55" t="str">
        <f>Language!B76</f>
        <v>Has the laboratory undergone an audit or assessment by a third party within the last two years?</v>
      </c>
      <c r="C45" s="87"/>
      <c r="D45" s="91"/>
      <c r="E45" s="75"/>
    </row>
    <row r="46" spans="1:7" ht="15" x14ac:dyDescent="0.2">
      <c r="A46" s="90" t="s">
        <v>1000</v>
      </c>
      <c r="B46" s="72" t="str">
        <f>Language!B77</f>
        <v>If yes or partial, please provide details</v>
      </c>
      <c r="C46" s="87"/>
      <c r="D46" s="89"/>
      <c r="E46" s="75"/>
    </row>
    <row r="47" spans="1:7" ht="15" x14ac:dyDescent="0.2">
      <c r="A47" s="90" t="s">
        <v>1001</v>
      </c>
      <c r="B47" s="55" t="str">
        <f>Language!B78</f>
        <v>Are copies of any reports on reviews by a third party available to the laboratory?</v>
      </c>
      <c r="C47" s="87" t="s">
        <v>366</v>
      </c>
      <c r="D47" s="91"/>
      <c r="E47" s="75"/>
    </row>
    <row r="48" spans="1:7" ht="15" x14ac:dyDescent="0.2">
      <c r="A48" s="90" t="s">
        <v>1002</v>
      </c>
      <c r="B48" s="55" t="str">
        <f>Language!B79</f>
        <v>Are recommendations from third party reviews implemented where relevant?</v>
      </c>
      <c r="C48" s="87"/>
      <c r="D48" s="86"/>
      <c r="E48" s="75"/>
      <c r="F48" s="27" t="str">
        <f>IF(D48=1,1,IF(D48=3,0,IF(D48=2,0.5," ")))</f>
        <v xml:space="preserve"> </v>
      </c>
      <c r="G48" s="27" t="str">
        <f>F48</f>
        <v xml:space="preserve"> </v>
      </c>
    </row>
    <row r="49" spans="1:7" ht="15" x14ac:dyDescent="0.2">
      <c r="A49" s="90" t="s">
        <v>1003</v>
      </c>
      <c r="B49" s="55" t="str">
        <f>Language!B80</f>
        <v>Does the laboratory hold any form of certification (ISO 9001, other)?</v>
      </c>
      <c r="C49" s="87" t="s">
        <v>366</v>
      </c>
      <c r="D49" s="86"/>
      <c r="E49" s="75"/>
      <c r="F49" s="27" t="str">
        <f>IF(D49=1,1,IF(D49=3,0,IF(D49=2,0.5," ")))</f>
        <v xml:space="preserve"> </v>
      </c>
      <c r="G49" s="27" t="str">
        <f>F49</f>
        <v xml:space="preserve"> </v>
      </c>
    </row>
    <row r="50" spans="1:7" ht="30" x14ac:dyDescent="0.2">
      <c r="A50" s="90" t="s">
        <v>1004</v>
      </c>
      <c r="B50" s="72" t="str">
        <f>Language!B81</f>
        <v>If yes, please detail the relevant standards and the names of the certification bodies.</v>
      </c>
      <c r="C50" s="87"/>
      <c r="D50" s="89"/>
      <c r="E50" s="75"/>
    </row>
    <row r="51" spans="1:7" ht="30" x14ac:dyDescent="0.2">
      <c r="A51" s="90" t="s">
        <v>1005</v>
      </c>
      <c r="B51" s="55" t="str">
        <f>Language!B82</f>
        <v>Does the laboratory hold any form of accreditation (ISO 17025, ISO 15189, WHO polio or measles, etc.)?</v>
      </c>
      <c r="C51" s="87" t="s">
        <v>366</v>
      </c>
      <c r="D51" s="86"/>
      <c r="E51" s="75"/>
      <c r="F51" s="27" t="str">
        <f>IF(D51=1,1,IF(D51=3,0,IF(D51=2,0.5," ")))</f>
        <v xml:space="preserve"> </v>
      </c>
      <c r="G51" s="27" t="str">
        <f>F51</f>
        <v xml:space="preserve"> </v>
      </c>
    </row>
    <row r="52" spans="1:7" ht="30" x14ac:dyDescent="0.2">
      <c r="A52" s="90" t="s">
        <v>347</v>
      </c>
      <c r="B52" s="72" t="str">
        <f>Language!B83</f>
        <v>If yes, please details the relevant standards and the names of the accreditation bodies.</v>
      </c>
      <c r="C52" s="73"/>
      <c r="D52" s="89"/>
      <c r="E52" s="75"/>
    </row>
    <row r="53" spans="1:7" ht="15" x14ac:dyDescent="0.2">
      <c r="A53" s="70"/>
      <c r="B53" s="92"/>
      <c r="C53" s="70"/>
      <c r="D53" s="70"/>
      <c r="E53" s="60"/>
    </row>
    <row r="54" spans="1:7" ht="15" x14ac:dyDescent="0.2">
      <c r="B54" s="222" t="str">
        <f>Language!B589</f>
        <v>Comments</v>
      </c>
      <c r="C54" s="33"/>
    </row>
    <row r="55" spans="1:7" ht="22.5" x14ac:dyDescent="0.2">
      <c r="B55" s="71"/>
    </row>
  </sheetData>
  <sheetProtection sheet="1" objects="1" scenarios="1"/>
  <customSheetViews>
    <customSheetView guid="{16BD123E-21AA-4DA4-B477-56A28E780F44}" fitToPage="1" topLeftCell="A34">
      <selection activeCell="B56" sqref="B56"/>
      <pageMargins left="0.39370078740157483" right="0.39370078740157483" top="0.98425196850393704" bottom="0.78740157480314965" header="0.51181102362204722" footer="0.39370078740157483"/>
      <pageSetup scale="76" fitToHeight="2" orientation="portrait" r:id="rId1"/>
      <headerFooter alignWithMargins="0">
        <oddHeader>&amp;LAnnex 2 - LAQ - Organization and management&amp;R&amp;"Arial,Italic"WORKING DOCUMENT - NOT FOR DISTRIBUTION</oddHeader>
        <oddFooter>&amp;L&amp;P</oddFooter>
      </headerFooter>
    </customSheetView>
    <customSheetView guid="{F20950B5-8E18-4725-A4D5-C46AEC554D85}" fitToPage="1" showRuler="0" topLeftCell="A10">
      <selection activeCell="C39" sqref="C39"/>
      <pageMargins left="0.39370078740157483" right="0.39370078740157483" top="0.98425196850393704" bottom="0.78740157480314965" header="0.51181102362204722" footer="0.39370078740157483"/>
      <pageSetup scale="76" fitToHeight="2" orientation="portrait" r:id="rId2"/>
      <headerFooter alignWithMargins="0">
        <oddHeader>&amp;LAnnex 2 - LAQ - Organization and management&amp;R&amp;"Arial,Italic"WORKING DOCUMENT - NOT FOR DISTRIBUTION</oddHeader>
        <oddFooter>&amp;L&amp;P</oddFooter>
      </headerFooter>
    </customSheetView>
    <customSheetView guid="{23E97C69-870E-4B81-B9F8-7E314BCA18CA}" showPageBreaks="1" fitToPage="1" printArea="1" showRuler="0" topLeftCell="A15">
      <selection activeCell="B42" sqref="B42"/>
      <pageMargins left="0.39370078740157483" right="0.39370078740157483" top="0.98425196850393704" bottom="0.78740157480314965" header="0.51181102362204722" footer="0.39370078740157483"/>
      <pageSetup scale="76" fitToHeight="2" orientation="portrait" r:id="rId3"/>
      <headerFooter alignWithMargins="0">
        <oddHeader>&amp;LAnnex 2 - LAQ - Organization and management&amp;R&amp;"Arial,Italic"WORKING DOCUMENT - NOT FOR DISTRIBUTION</oddHeader>
        <oddFooter>&amp;L&amp;P</oddFooter>
      </headerFooter>
    </customSheetView>
  </customSheetViews>
  <mergeCells count="1">
    <mergeCell ref="B10:E10"/>
  </mergeCells>
  <phoneticPr fontId="1" type="noConversion"/>
  <dataValidations count="1">
    <dataValidation type="list" allowBlank="1" showInputMessage="1" showErrorMessage="1" sqref="D11:D17 D51 D26:D27 D30 D32 D34 D36 D38 D42:D43 D45 D47:D49 D20:D24">
      <formula1>$I$1:$I$4</formula1>
    </dataValidation>
  </dataValidations>
  <pageMargins left="0.39370078740157483" right="0.39370078740157483" top="0.98425196850393704" bottom="0.78740157480314965" header="0.51181102362204722" footer="0.39370078740157483"/>
  <pageSetup paperSize="9" scale="86" fitToHeight="14" orientation="landscape" r:id="rId4"/>
  <headerFooter alignWithMargins="0">
    <oddHeader>&amp;LAnnex 2: LAT/Facility - Organization and management</oddHeader>
  </headerFooter>
  <rowBreaks count="2" manualBreakCount="2">
    <brk id="27" max="4" man="1"/>
    <brk id="40" max="4" man="1"/>
  </rowBreaks>
  <ignoredErrors>
    <ignoredError sqref="A20:A27 A30:A39 A42:A52 A1" numberStoredAsText="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J59"/>
  <sheetViews>
    <sheetView zoomScaleNormal="100" workbookViewId="0">
      <selection activeCell="B3" sqref="B3"/>
    </sheetView>
  </sheetViews>
  <sheetFormatPr defaultRowHeight="12.75" x14ac:dyDescent="0.2"/>
  <cols>
    <col min="1" max="1" width="6.7109375" style="22" customWidth="1"/>
    <col min="2" max="2" width="70.7109375" style="17" customWidth="1"/>
    <col min="3" max="4" width="12.7109375" style="22" customWidth="1"/>
    <col min="5" max="5" width="60.7109375" style="16" customWidth="1"/>
    <col min="6" max="7" width="9.140625" style="27"/>
    <col min="8" max="16384" width="9.140625" style="17"/>
  </cols>
  <sheetData>
    <row r="1" spans="1:10" ht="24.75" x14ac:dyDescent="0.2">
      <c r="A1" s="54" t="s">
        <v>278</v>
      </c>
      <c r="B1" s="54" t="str">
        <f>Language!B84</f>
        <v>Documents</v>
      </c>
      <c r="C1" s="37" t="str">
        <f>IF(COUNT(G6:G57)=0," ",AVERAGE(G6:G57))</f>
        <v xml:space="preserve"> </v>
      </c>
      <c r="D1" s="20"/>
      <c r="E1" s="21"/>
      <c r="I1" s="22">
        <v>1</v>
      </c>
    </row>
    <row r="2" spans="1:10" ht="15" customHeight="1" x14ac:dyDescent="0.2">
      <c r="B2" s="58" t="str">
        <f>Language!B38</f>
        <v>Possible answers (unless otherwise advised): 1.Yes; 2.Partial; 3.No; 4.Non applicable</v>
      </c>
      <c r="C2" s="93"/>
      <c r="D2" s="70"/>
      <c r="E2" s="60"/>
      <c r="I2" s="22">
        <v>2</v>
      </c>
    </row>
    <row r="3" spans="1:10" ht="15" x14ac:dyDescent="0.2">
      <c r="B3" s="58"/>
      <c r="C3" s="93"/>
      <c r="D3" s="70"/>
      <c r="E3" s="60"/>
      <c r="I3" s="22">
        <v>3</v>
      </c>
    </row>
    <row r="4" spans="1:10" ht="30" x14ac:dyDescent="0.2">
      <c r="B4" s="94"/>
      <c r="C4" s="70" t="str">
        <f>Language!B35</f>
        <v>Documents to be collected</v>
      </c>
      <c r="D4" s="70" t="str">
        <f>Language!B36</f>
        <v>1; 2; 3; 4</v>
      </c>
      <c r="E4" s="70" t="str">
        <f>Language!B37</f>
        <v>Provide here the answer to the open question/s and/or insert any additional information</v>
      </c>
      <c r="I4" s="22">
        <v>4</v>
      </c>
    </row>
    <row r="5" spans="1:10" ht="19.5" x14ac:dyDescent="0.2">
      <c r="B5" s="221" t="str">
        <f>Language!B85</f>
        <v>Document control</v>
      </c>
      <c r="C5" s="19"/>
    </row>
    <row r="6" spans="1:10" ht="30" x14ac:dyDescent="0.2">
      <c r="A6" s="70" t="s">
        <v>279</v>
      </c>
      <c r="B6" s="95" t="str">
        <f>Language!B86</f>
        <v>Is a system in place to organize the management of laboratory documents and records?</v>
      </c>
      <c r="C6" s="96" t="s">
        <v>366</v>
      </c>
      <c r="D6" s="97"/>
      <c r="E6" s="75"/>
      <c r="F6" s="27" t="str">
        <f>IF(D6=1,1,IF(D6=3,0,IF(D6=2,0.5," ")))</f>
        <v xml:space="preserve"> </v>
      </c>
      <c r="G6" s="27" t="str">
        <f>F6</f>
        <v xml:space="preserve"> </v>
      </c>
      <c r="J6" s="22"/>
    </row>
    <row r="7" spans="1:10" ht="15" x14ac:dyDescent="0.2">
      <c r="A7" s="70"/>
      <c r="B7" s="237" t="str">
        <f>Language!B87</f>
        <v>If yes, are the documents:</v>
      </c>
      <c r="C7" s="241"/>
      <c r="D7" s="241"/>
      <c r="E7" s="242"/>
    </row>
    <row r="8" spans="1:10" ht="15" x14ac:dyDescent="0.2">
      <c r="A8" s="70">
        <v>2.2000000000000002</v>
      </c>
      <c r="B8" s="98" t="str">
        <f>Language!B88</f>
        <v>Listed?</v>
      </c>
      <c r="C8" s="99"/>
      <c r="D8" s="97"/>
      <c r="E8" s="75"/>
      <c r="F8" s="27" t="str">
        <f>IF(D8=1,1,IF(D8=3,0,IF(D8=2,0.5," ")))</f>
        <v xml:space="preserve"> </v>
      </c>
      <c r="G8" s="27" t="str">
        <f>IF(COUNT(F8:F12)=0," ",AVERAGE(F8:F12))</f>
        <v xml:space="preserve"> </v>
      </c>
    </row>
    <row r="9" spans="1:10" ht="15" x14ac:dyDescent="0.2">
      <c r="A9" s="70" t="s">
        <v>280</v>
      </c>
      <c r="B9" s="85" t="str">
        <f>Language!B89</f>
        <v>Numbered?</v>
      </c>
      <c r="C9" s="96"/>
      <c r="D9" s="97"/>
      <c r="E9" s="75"/>
      <c r="F9" s="27" t="str">
        <f t="shared" ref="F9:F14" si="0">IF(D9=1,1,IF(D9=3,0,IF(D9=2,0.5," ")))</f>
        <v xml:space="preserve"> </v>
      </c>
    </row>
    <row r="10" spans="1:10" ht="15" x14ac:dyDescent="0.2">
      <c r="A10" s="70" t="s">
        <v>281</v>
      </c>
      <c r="B10" s="85" t="str">
        <f>Language!B90</f>
        <v>Approved and signed by authorized personnel?</v>
      </c>
      <c r="C10" s="96"/>
      <c r="D10" s="97"/>
      <c r="E10" s="75"/>
      <c r="F10" s="27" t="str">
        <f t="shared" si="0"/>
        <v xml:space="preserve"> </v>
      </c>
    </row>
    <row r="11" spans="1:10" ht="15" x14ac:dyDescent="0.2">
      <c r="A11" s="70" t="s">
        <v>282</v>
      </c>
      <c r="B11" s="85" t="str">
        <f>Language!B91</f>
        <v>Reviewed periodically?</v>
      </c>
      <c r="C11" s="96"/>
      <c r="D11" s="97"/>
      <c r="E11" s="75"/>
      <c r="F11" s="27" t="str">
        <f t="shared" si="0"/>
        <v xml:space="preserve"> </v>
      </c>
    </row>
    <row r="12" spans="1:10" ht="15" x14ac:dyDescent="0.2">
      <c r="A12" s="70" t="s">
        <v>283</v>
      </c>
      <c r="B12" s="85" t="str">
        <f>Language!B92</f>
        <v>Archived according to national or international guidelines?</v>
      </c>
      <c r="C12" s="96"/>
      <c r="D12" s="97"/>
      <c r="E12" s="75"/>
      <c r="F12" s="27" t="str">
        <f t="shared" si="0"/>
        <v xml:space="preserve"> </v>
      </c>
    </row>
    <row r="13" spans="1:10" ht="15" x14ac:dyDescent="0.2">
      <c r="A13" s="70" t="s">
        <v>284</v>
      </c>
      <c r="B13" s="55" t="str">
        <f>Language!B93</f>
        <v>Does the laboratory have an archive system?</v>
      </c>
      <c r="C13" s="96" t="s">
        <v>366</v>
      </c>
      <c r="D13" s="97"/>
      <c r="E13" s="75"/>
      <c r="F13" s="27" t="str">
        <f t="shared" si="0"/>
        <v xml:space="preserve"> </v>
      </c>
      <c r="G13" s="27" t="str">
        <f>F13</f>
        <v xml:space="preserve"> </v>
      </c>
    </row>
    <row r="14" spans="1:10" ht="15" x14ac:dyDescent="0.2">
      <c r="A14" s="70" t="s">
        <v>285</v>
      </c>
      <c r="B14" s="55" t="str">
        <f>Language!B94</f>
        <v>Are the archived documents retrievable?</v>
      </c>
      <c r="C14" s="96"/>
      <c r="D14" s="97"/>
      <c r="E14" s="75"/>
      <c r="F14" s="27" t="str">
        <f t="shared" si="0"/>
        <v xml:space="preserve"> </v>
      </c>
      <c r="G14" s="27" t="str">
        <f>F14</f>
        <v xml:space="preserve"> </v>
      </c>
    </row>
    <row r="15" spans="1:10" ht="15" x14ac:dyDescent="0.2">
      <c r="A15" s="70" t="s">
        <v>286</v>
      </c>
      <c r="B15" s="76" t="str">
        <f>Language!B95</f>
        <v>For how long are the archived documents kept?</v>
      </c>
      <c r="C15" s="77"/>
      <c r="D15" s="74"/>
      <c r="E15" s="75"/>
    </row>
    <row r="17" spans="1:7" ht="19.5" x14ac:dyDescent="0.2">
      <c r="B17" s="221" t="str">
        <f>Language!B96</f>
        <v>Quality procedures</v>
      </c>
      <c r="C17" s="19"/>
    </row>
    <row r="18" spans="1:7" ht="30" x14ac:dyDescent="0.2">
      <c r="A18" s="90" t="s">
        <v>287</v>
      </c>
      <c r="B18" s="55" t="str">
        <f>Language!B97</f>
        <v>Is a quality manual describing the quality system policy and the quality procedures available?</v>
      </c>
      <c r="C18" s="96" t="s">
        <v>366</v>
      </c>
      <c r="D18" s="97"/>
      <c r="E18" s="75"/>
      <c r="F18" s="27" t="str">
        <f t="shared" ref="F18:F33" si="1">IF(D18=1,1,IF(D18=3,0,IF(D18=2,0.5," ")))</f>
        <v xml:space="preserve"> </v>
      </c>
      <c r="G18" s="27" t="str">
        <f>F18</f>
        <v xml:space="preserve"> </v>
      </c>
    </row>
    <row r="19" spans="1:7" ht="15" x14ac:dyDescent="0.2">
      <c r="A19" s="90"/>
      <c r="B19" s="237" t="str">
        <f>Language!B98</f>
        <v>If yes or partial, does it cover these topics:</v>
      </c>
      <c r="C19" s="241"/>
      <c r="D19" s="241"/>
      <c r="E19" s="242"/>
    </row>
    <row r="20" spans="1:7" ht="15" x14ac:dyDescent="0.2">
      <c r="A20" s="90" t="s">
        <v>288</v>
      </c>
      <c r="B20" s="85" t="str">
        <f>Language!B99</f>
        <v>Laboratory organization and management?</v>
      </c>
      <c r="C20" s="96"/>
      <c r="D20" s="97"/>
      <c r="E20" s="75"/>
      <c r="F20" s="27" t="str">
        <f t="shared" si="1"/>
        <v xml:space="preserve"> </v>
      </c>
      <c r="G20" s="27" t="str">
        <f>IF(COUNT(F20:F33)=0," ",AVERAGE(F20:F33))</f>
        <v xml:space="preserve"> </v>
      </c>
    </row>
    <row r="21" spans="1:7" ht="15" x14ac:dyDescent="0.2">
      <c r="A21" s="90" t="s">
        <v>289</v>
      </c>
      <c r="B21" s="85" t="str">
        <f>Language!B100</f>
        <v>Documentation and records?</v>
      </c>
      <c r="C21" s="96"/>
      <c r="D21" s="97"/>
      <c r="E21" s="75"/>
      <c r="F21" s="27" t="str">
        <f t="shared" si="1"/>
        <v xml:space="preserve"> </v>
      </c>
    </row>
    <row r="22" spans="1:7" ht="15" x14ac:dyDescent="0.2">
      <c r="A22" s="90" t="s">
        <v>290</v>
      </c>
      <c r="B22" s="85" t="str">
        <f>Language!B101</f>
        <v>Pre-examination procedures?</v>
      </c>
      <c r="C22" s="96"/>
      <c r="D22" s="97"/>
      <c r="E22" s="75"/>
      <c r="F22" s="27" t="str">
        <f t="shared" si="1"/>
        <v xml:space="preserve"> </v>
      </c>
    </row>
    <row r="23" spans="1:7" ht="15" x14ac:dyDescent="0.2">
      <c r="A23" s="90" t="s">
        <v>291</v>
      </c>
      <c r="B23" s="85" t="str">
        <f>Language!B102</f>
        <v>Examination procedures?</v>
      </c>
      <c r="C23" s="96"/>
      <c r="D23" s="97"/>
      <c r="E23" s="75"/>
      <c r="F23" s="27" t="str">
        <f t="shared" si="1"/>
        <v xml:space="preserve"> </v>
      </c>
    </row>
    <row r="24" spans="1:7" ht="15" x14ac:dyDescent="0.2">
      <c r="A24" s="90" t="s">
        <v>292</v>
      </c>
      <c r="B24" s="85" t="str">
        <f>Language!B103</f>
        <v>Post-examination procedures and reporting of results?</v>
      </c>
      <c r="C24" s="96"/>
      <c r="D24" s="97"/>
      <c r="E24" s="75"/>
      <c r="F24" s="27" t="str">
        <f t="shared" si="1"/>
        <v xml:space="preserve"> </v>
      </c>
    </row>
    <row r="25" spans="1:7" ht="15" x14ac:dyDescent="0.2">
      <c r="A25" s="90" t="s">
        <v>293</v>
      </c>
      <c r="B25" s="85" t="str">
        <f>Language!B104</f>
        <v>Management of nonconformities?</v>
      </c>
      <c r="C25" s="96"/>
      <c r="D25" s="97"/>
      <c r="E25" s="75"/>
      <c r="F25" s="27" t="str">
        <f t="shared" si="1"/>
        <v xml:space="preserve"> </v>
      </c>
    </row>
    <row r="26" spans="1:7" ht="15" x14ac:dyDescent="0.2">
      <c r="A26" s="90" t="s">
        <v>294</v>
      </c>
      <c r="B26" s="85" t="str">
        <f>Language!B105</f>
        <v>Personnel and education requirements?</v>
      </c>
      <c r="C26" s="96"/>
      <c r="D26" s="97"/>
      <c r="E26" s="75"/>
      <c r="F26" s="27" t="str">
        <f t="shared" si="1"/>
        <v xml:space="preserve"> </v>
      </c>
    </row>
    <row r="27" spans="1:7" ht="15" x14ac:dyDescent="0.2">
      <c r="A27" s="90" t="s">
        <v>295</v>
      </c>
      <c r="B27" s="85" t="str">
        <f>Language!B106</f>
        <v>Safety and facilities?</v>
      </c>
      <c r="C27" s="96"/>
      <c r="D27" s="97"/>
      <c r="E27" s="75"/>
      <c r="F27" s="27" t="str">
        <f t="shared" si="1"/>
        <v xml:space="preserve"> </v>
      </c>
    </row>
    <row r="28" spans="1:7" ht="15" x14ac:dyDescent="0.2">
      <c r="A28" s="90" t="s">
        <v>296</v>
      </c>
      <c r="B28" s="85" t="str">
        <f>Language!B107</f>
        <v>Equipment?</v>
      </c>
      <c r="C28" s="96"/>
      <c r="D28" s="97"/>
      <c r="E28" s="75"/>
      <c r="F28" s="27" t="str">
        <f t="shared" si="1"/>
        <v xml:space="preserve"> </v>
      </c>
    </row>
    <row r="29" spans="1:7" ht="15" x14ac:dyDescent="0.2">
      <c r="A29" s="90" t="s">
        <v>297</v>
      </c>
      <c r="B29" s="85" t="str">
        <f>Language!B108</f>
        <v>Consumables and reagents?</v>
      </c>
      <c r="C29" s="96"/>
      <c r="D29" s="97"/>
      <c r="E29" s="75"/>
      <c r="F29" s="27" t="str">
        <f t="shared" si="1"/>
        <v xml:space="preserve"> </v>
      </c>
    </row>
    <row r="30" spans="1:7" ht="15" x14ac:dyDescent="0.2">
      <c r="A30" s="90" t="s">
        <v>298</v>
      </c>
      <c r="B30" s="85" t="str">
        <f>Language!B109</f>
        <v>Reference materials?</v>
      </c>
      <c r="C30" s="96"/>
      <c r="D30" s="97"/>
      <c r="E30" s="75"/>
      <c r="F30" s="27" t="str">
        <f t="shared" si="1"/>
        <v xml:space="preserve"> </v>
      </c>
    </row>
    <row r="31" spans="1:7" ht="15" x14ac:dyDescent="0.2">
      <c r="A31" s="90" t="s">
        <v>778</v>
      </c>
      <c r="B31" s="85" t="str">
        <f>Language!B110</f>
        <v>Collaboration with referral laboratories?</v>
      </c>
      <c r="C31" s="96"/>
      <c r="D31" s="97"/>
      <c r="E31" s="75"/>
      <c r="F31" s="27" t="str">
        <f t="shared" si="1"/>
        <v xml:space="preserve"> </v>
      </c>
    </row>
    <row r="32" spans="1:7" ht="15" x14ac:dyDescent="0.2">
      <c r="A32" s="90" t="s">
        <v>779</v>
      </c>
      <c r="B32" s="85" t="str">
        <f>Language!B111</f>
        <v>Internal quality control procedures?</v>
      </c>
      <c r="C32" s="96"/>
      <c r="D32" s="97"/>
      <c r="E32" s="75"/>
      <c r="F32" s="27" t="str">
        <f t="shared" si="1"/>
        <v xml:space="preserve"> </v>
      </c>
    </row>
    <row r="33" spans="1:7" ht="15" x14ac:dyDescent="0.2">
      <c r="A33" s="90" t="s">
        <v>780</v>
      </c>
      <c r="B33" s="85" t="str">
        <f>Language!B112</f>
        <v>External quality assessment procedures?</v>
      </c>
      <c r="C33" s="96"/>
      <c r="D33" s="97"/>
      <c r="E33" s="75"/>
      <c r="F33" s="27" t="str">
        <f t="shared" si="1"/>
        <v xml:space="preserve"> </v>
      </c>
    </row>
    <row r="34" spans="1:7" ht="30" x14ac:dyDescent="0.2">
      <c r="A34" s="90" t="s">
        <v>781</v>
      </c>
      <c r="B34" s="55" t="str">
        <f>Language!B113</f>
        <v>Are all procedures related to relationship with other relevant institutes and organizations documented?</v>
      </c>
      <c r="C34" s="96" t="s">
        <v>366</v>
      </c>
      <c r="D34" s="97"/>
      <c r="E34" s="75"/>
      <c r="F34" s="27" t="str">
        <f t="shared" ref="F34:F45" si="2">IF(D34=1,1,IF(D34=3,0,IF(D34=2,0.5," ")))</f>
        <v xml:space="preserve"> </v>
      </c>
      <c r="G34" s="27" t="str">
        <f>F34</f>
        <v xml:space="preserve"> </v>
      </c>
    </row>
    <row r="35" spans="1:7" ht="15" x14ac:dyDescent="0.2">
      <c r="A35" s="90" t="s">
        <v>782</v>
      </c>
      <c r="B35" s="55" t="str">
        <f>Language!B114</f>
        <v>Are procedures readily available to staff, as relevant?</v>
      </c>
      <c r="C35" s="96"/>
      <c r="D35" s="97"/>
      <c r="E35" s="75"/>
      <c r="F35" s="27" t="str">
        <f t="shared" si="2"/>
        <v xml:space="preserve"> </v>
      </c>
      <c r="G35" s="27" t="str">
        <f t="shared" ref="G35:G45" si="3">F35</f>
        <v xml:space="preserve"> </v>
      </c>
    </row>
    <row r="36" spans="1:7" ht="15" x14ac:dyDescent="0.2">
      <c r="A36" s="90" t="s">
        <v>783</v>
      </c>
      <c r="B36" s="55" t="str">
        <f>Language!B115</f>
        <v>Are changes in procedures tracked?</v>
      </c>
      <c r="C36" s="96" t="s">
        <v>366</v>
      </c>
      <c r="D36" s="97"/>
      <c r="E36" s="75"/>
      <c r="F36" s="27" t="str">
        <f t="shared" si="2"/>
        <v xml:space="preserve"> </v>
      </c>
      <c r="G36" s="27" t="str">
        <f t="shared" si="3"/>
        <v xml:space="preserve"> </v>
      </c>
    </row>
    <row r="37" spans="1:7" ht="30" x14ac:dyDescent="0.2">
      <c r="A37" s="90" t="s">
        <v>784</v>
      </c>
      <c r="B37" s="55" t="str">
        <f>Language!B116</f>
        <v>Are laboratory procedures reviewed at least annually and any necessary amendments incorporated?</v>
      </c>
      <c r="C37" s="96" t="s">
        <v>366</v>
      </c>
      <c r="D37" s="97"/>
      <c r="E37" s="75"/>
      <c r="F37" s="27" t="str">
        <f>IF(D37=1,1,IF(D37=3,0,IF(D37=2,0.5," ")))</f>
        <v xml:space="preserve"> </v>
      </c>
      <c r="G37" s="27" t="str">
        <f t="shared" si="3"/>
        <v xml:space="preserve"> </v>
      </c>
    </row>
    <row r="38" spans="1:7" ht="15" x14ac:dyDescent="0.2">
      <c r="A38" s="90" t="s">
        <v>785</v>
      </c>
      <c r="B38" s="55" t="str">
        <f>Language!B117</f>
        <v>Are confidentiality protected and access limited, as appropriate?</v>
      </c>
      <c r="C38" s="96"/>
      <c r="D38" s="97"/>
      <c r="E38" s="75"/>
      <c r="F38" s="27" t="str">
        <f t="shared" si="2"/>
        <v xml:space="preserve"> </v>
      </c>
      <c r="G38" s="27" t="str">
        <f t="shared" si="3"/>
        <v xml:space="preserve"> </v>
      </c>
    </row>
    <row r="39" spans="1:7" ht="45" x14ac:dyDescent="0.2">
      <c r="A39" s="90" t="s">
        <v>786</v>
      </c>
      <c r="B39" s="55" t="str">
        <f>Language!B118</f>
        <v>Are current versions of published standards and other similar documents in use in the laboratory available (e.g. norms, guidelines, instrument manuals, test kit inserts etc.)?</v>
      </c>
      <c r="C39" s="96" t="s">
        <v>366</v>
      </c>
      <c r="D39" s="97"/>
      <c r="E39" s="75"/>
      <c r="F39" s="27" t="str">
        <f t="shared" si="2"/>
        <v xml:space="preserve"> </v>
      </c>
      <c r="G39" s="27" t="str">
        <f t="shared" si="3"/>
        <v xml:space="preserve"> </v>
      </c>
    </row>
    <row r="40" spans="1:7" ht="15" x14ac:dyDescent="0.2">
      <c r="A40" s="90" t="s">
        <v>787</v>
      </c>
      <c r="B40" s="55" t="str">
        <f>Language!B119</f>
        <v>Does the laboratory have procedures that were developed in-house?</v>
      </c>
      <c r="C40" s="96" t="s">
        <v>366</v>
      </c>
      <c r="D40" s="97"/>
      <c r="E40" s="75"/>
      <c r="F40" s="27" t="str">
        <f t="shared" si="2"/>
        <v xml:space="preserve"> </v>
      </c>
      <c r="G40" s="27" t="str">
        <f t="shared" si="3"/>
        <v xml:space="preserve"> </v>
      </c>
    </row>
    <row r="41" spans="1:7" ht="15" x14ac:dyDescent="0.2">
      <c r="A41" s="90" t="s">
        <v>788</v>
      </c>
      <c r="B41" s="55" t="str">
        <f>Language!B120</f>
        <v>If so, are they clearly documented according to a defined format?</v>
      </c>
      <c r="C41" s="96"/>
      <c r="D41" s="97"/>
      <c r="E41" s="75"/>
      <c r="F41" s="27" t="str">
        <f t="shared" si="2"/>
        <v xml:space="preserve"> </v>
      </c>
      <c r="G41" s="27" t="str">
        <f t="shared" si="3"/>
        <v xml:space="preserve"> </v>
      </c>
    </row>
    <row r="42" spans="1:7" ht="15" x14ac:dyDescent="0.2">
      <c r="A42" s="90" t="s">
        <v>789</v>
      </c>
      <c r="B42" s="55" t="str">
        <f>Language!B121</f>
        <v>Is there a procedure for the storage of primary specimens once analysed?</v>
      </c>
      <c r="C42" s="96" t="s">
        <v>366</v>
      </c>
      <c r="D42" s="97"/>
      <c r="E42" s="75"/>
      <c r="F42" s="27" t="str">
        <f t="shared" si="2"/>
        <v xml:space="preserve"> </v>
      </c>
      <c r="G42" s="27" t="str">
        <f t="shared" si="3"/>
        <v xml:space="preserve"> </v>
      </c>
    </row>
    <row r="43" spans="1:7" ht="30" x14ac:dyDescent="0.2">
      <c r="A43" s="90" t="s">
        <v>790</v>
      </c>
      <c r="B43" s="55" t="str">
        <f>Language!B122</f>
        <v>Are there procedures for the validation and verification of methods and equipment as relevant?</v>
      </c>
      <c r="C43" s="96" t="s">
        <v>366</v>
      </c>
      <c r="D43" s="97"/>
      <c r="E43" s="75"/>
      <c r="F43" s="27" t="str">
        <f t="shared" si="2"/>
        <v xml:space="preserve"> </v>
      </c>
      <c r="G43" s="27" t="str">
        <f t="shared" si="3"/>
        <v xml:space="preserve"> </v>
      </c>
    </row>
    <row r="44" spans="1:7" ht="15" x14ac:dyDescent="0.2">
      <c r="A44" s="90" t="s">
        <v>791</v>
      </c>
      <c r="B44" s="55" t="str">
        <f>Language!B123</f>
        <v>Are procedures in place to record incidents or complaints?</v>
      </c>
      <c r="C44" s="96" t="s">
        <v>366</v>
      </c>
      <c r="D44" s="97"/>
      <c r="E44" s="75"/>
      <c r="F44" s="27" t="str">
        <f t="shared" si="2"/>
        <v xml:space="preserve"> </v>
      </c>
      <c r="G44" s="27" t="str">
        <f t="shared" si="3"/>
        <v xml:space="preserve"> </v>
      </c>
    </row>
    <row r="45" spans="1:7" ht="15" x14ac:dyDescent="0.2">
      <c r="A45" s="90" t="s">
        <v>792</v>
      </c>
      <c r="B45" s="55" t="str">
        <f>Language!B124</f>
        <v>If yes or partial, are corrective actions implemented and recorded?</v>
      </c>
      <c r="C45" s="73" t="s">
        <v>366</v>
      </c>
      <c r="D45" s="86"/>
      <c r="E45" s="75"/>
      <c r="F45" s="27" t="str">
        <f t="shared" si="2"/>
        <v xml:space="preserve"> </v>
      </c>
      <c r="G45" s="27" t="str">
        <f t="shared" si="3"/>
        <v xml:space="preserve"> </v>
      </c>
    </row>
    <row r="47" spans="1:7" ht="19.5" x14ac:dyDescent="0.2">
      <c r="B47" s="221" t="str">
        <f>Language!B125</f>
        <v xml:space="preserve">Biosafety  </v>
      </c>
      <c r="C47" s="19"/>
    </row>
    <row r="48" spans="1:7" ht="15" x14ac:dyDescent="0.2">
      <c r="A48" s="90" t="s">
        <v>793</v>
      </c>
      <c r="B48" s="55" t="str">
        <f>Language!B126</f>
        <v>Are written biosafety procedures available?</v>
      </c>
      <c r="C48" s="73" t="s">
        <v>366</v>
      </c>
      <c r="D48" s="86"/>
      <c r="E48" s="75"/>
      <c r="F48" s="27" t="str">
        <f>IF(D48=1,1,IF(D48=3,0,IF(D48=2,0.5," ")))</f>
        <v xml:space="preserve"> </v>
      </c>
      <c r="G48" s="27" t="str">
        <f>F48</f>
        <v xml:space="preserve"> </v>
      </c>
    </row>
    <row r="49" spans="1:7" ht="30" x14ac:dyDescent="0.2">
      <c r="A49" s="90" t="s">
        <v>794</v>
      </c>
      <c r="B49" s="72" t="str">
        <f>Language!B127</f>
        <v>If yes or partial, please provide the name and reference of these procedures/guidelines:</v>
      </c>
      <c r="C49" s="73"/>
      <c r="D49" s="74"/>
      <c r="E49" s="100"/>
    </row>
    <row r="50" spans="1:7" ht="15" x14ac:dyDescent="0.2">
      <c r="A50" s="92"/>
      <c r="B50" s="237" t="str">
        <f>Language!B128</f>
        <v>If yes or partial, are the following subjects addressed:</v>
      </c>
      <c r="C50" s="238"/>
      <c r="D50" s="238"/>
      <c r="E50" s="240"/>
    </row>
    <row r="51" spans="1:7" ht="15" x14ac:dyDescent="0.2">
      <c r="A51" s="90" t="s">
        <v>795</v>
      </c>
      <c r="B51" s="85" t="str">
        <f>Language!B129</f>
        <v>Personal protective equipment?</v>
      </c>
      <c r="C51" s="73"/>
      <c r="D51" s="86"/>
      <c r="E51" s="75"/>
      <c r="F51" s="27" t="str">
        <f t="shared" ref="F51:F57" si="4">IF(D51=1,1,IF(D51=3,0,IF(D51=2,0.5," ")))</f>
        <v xml:space="preserve"> </v>
      </c>
      <c r="G51" s="27" t="str">
        <f>IF(COUNT(F51:F56)=0," ",AVERAGE(F51:F56))</f>
        <v xml:space="preserve"> </v>
      </c>
    </row>
    <row r="52" spans="1:7" ht="15" x14ac:dyDescent="0.2">
      <c r="A52" s="90" t="s">
        <v>1006</v>
      </c>
      <c r="B52" s="85" t="str">
        <f>Language!B130</f>
        <v>Disinfection and sterilization?</v>
      </c>
      <c r="C52" s="73"/>
      <c r="D52" s="86"/>
      <c r="E52" s="75"/>
      <c r="F52" s="27" t="str">
        <f t="shared" si="4"/>
        <v xml:space="preserve"> </v>
      </c>
    </row>
    <row r="53" spans="1:7" ht="15" x14ac:dyDescent="0.2">
      <c r="A53" s="90" t="s">
        <v>1007</v>
      </c>
      <c r="B53" s="85" t="str">
        <f>Language!B131</f>
        <v>Waste disposal?</v>
      </c>
      <c r="C53" s="73"/>
      <c r="D53" s="86"/>
      <c r="E53" s="75"/>
      <c r="F53" s="27" t="str">
        <f t="shared" si="4"/>
        <v xml:space="preserve"> </v>
      </c>
    </row>
    <row r="54" spans="1:7" ht="15" x14ac:dyDescent="0.2">
      <c r="A54" s="90" t="s">
        <v>1008</v>
      </c>
      <c r="B54" s="85" t="str">
        <f>Language!B132</f>
        <v>Access restrictions?</v>
      </c>
      <c r="C54" s="73"/>
      <c r="D54" s="86"/>
      <c r="E54" s="75"/>
      <c r="F54" s="27" t="str">
        <f t="shared" si="4"/>
        <v xml:space="preserve"> </v>
      </c>
    </row>
    <row r="55" spans="1:7" ht="15" x14ac:dyDescent="0.2">
      <c r="A55" s="90" t="s">
        <v>1009</v>
      </c>
      <c r="B55" s="85" t="str">
        <f>Language!B133</f>
        <v>Biosafety equipments?</v>
      </c>
      <c r="C55" s="73"/>
      <c r="D55" s="86"/>
      <c r="E55" s="75"/>
      <c r="F55" s="27" t="str">
        <f t="shared" si="4"/>
        <v xml:space="preserve"> </v>
      </c>
    </row>
    <row r="56" spans="1:7" ht="15" x14ac:dyDescent="0.2">
      <c r="A56" s="90" t="s">
        <v>1010</v>
      </c>
      <c r="B56" s="85" t="str">
        <f>Language!B134</f>
        <v>Emergency protocols (e.g. in case of contamination)?</v>
      </c>
      <c r="C56" s="73"/>
      <c r="D56" s="86"/>
      <c r="E56" s="75"/>
      <c r="F56" s="27" t="str">
        <f t="shared" si="4"/>
        <v xml:space="preserve"> </v>
      </c>
    </row>
    <row r="57" spans="1:7" ht="30" x14ac:dyDescent="0.2">
      <c r="A57" s="90" t="s">
        <v>1011</v>
      </c>
      <c r="B57" s="101" t="str">
        <f>Language!B135</f>
        <v>Are Material Safety Data Sheets available for review in the immediate laboratory area?</v>
      </c>
      <c r="C57" s="73" t="s">
        <v>366</v>
      </c>
      <c r="D57" s="86"/>
      <c r="E57" s="75"/>
      <c r="F57" s="27" t="str">
        <f t="shared" si="4"/>
        <v xml:space="preserve"> </v>
      </c>
      <c r="G57" s="27" t="str">
        <f>F57</f>
        <v xml:space="preserve"> </v>
      </c>
    </row>
    <row r="59" spans="1:7" ht="15" x14ac:dyDescent="0.2">
      <c r="B59" s="222" t="str">
        <f>Language!B589</f>
        <v>Comments</v>
      </c>
      <c r="C59" s="33"/>
    </row>
  </sheetData>
  <sheetProtection sheet="1" objects="1" scenarios="1"/>
  <customSheetViews>
    <customSheetView guid="{16BD123E-21AA-4DA4-B477-56A28E780F44}" topLeftCell="A47">
      <selection activeCell="B74" sqref="B74"/>
      <pageMargins left="0.39370078740157483" right="0.39370078740157483" top="0.98425196850393704" bottom="0.78740157480314965" header="0.51181102362204722" footer="0.39370078740157483"/>
      <pageSetup paperSize="9" scale="70" fitToHeight="2" orientation="portrait" r:id="rId1"/>
      <headerFooter alignWithMargins="0">
        <oddHeader>&amp;LAnnex 2 - LAQ - Documents and records&amp;R&amp;"Arial,Italic"WORKING DOCUMENT - NOT FOR DISTRIBUTION</oddHeader>
        <oddFooter>&amp;L&amp;P</oddFooter>
      </headerFooter>
    </customSheetView>
    <customSheetView guid="{F20950B5-8E18-4725-A4D5-C46AEC554D85}" fitToPage="1" showRuler="0" topLeftCell="A22">
      <selection activeCell="B55" sqref="B55"/>
      <pageMargins left="0.39370078740157483" right="0.39370078740157483" top="0.98425196850393704" bottom="0.78740157480314965" header="0.51181102362204722" footer="0.39370078740157483"/>
      <pageSetup paperSize="9" scale="73" fitToHeight="2" orientation="portrait" r:id="rId2"/>
      <headerFooter alignWithMargins="0">
        <oddHeader>&amp;LAnnex 2 - LAQ - Documents and records&amp;R&amp;"Arial,Italic"WORKING DOCUMENT - NOT FOR DISTRIBUTION</oddHeader>
        <oddFooter>&amp;L&amp;P</oddFooter>
      </headerFooter>
    </customSheetView>
    <customSheetView guid="{23E97C69-870E-4B81-B9F8-7E314BCA18CA}" showPageBreaks="1" printArea="1" showRuler="0">
      <selection activeCell="B13" sqref="B13"/>
      <pageMargins left="0.39370078740157483" right="0.39370078740157483" top="0.98425196850393704" bottom="0.78740157480314965" header="0.51181102362204722" footer="0.39370078740157483"/>
      <pageSetup paperSize="9" scale="70" fitToHeight="2" orientation="portrait" r:id="rId3"/>
      <headerFooter alignWithMargins="0">
        <oddHeader>&amp;LAnnex 2 - LAQ - Documents and records&amp;R&amp;"Arial,Italic"WORKING DOCUMENT - NOT FOR DISTRIBUTION</oddHeader>
        <oddFooter>&amp;L&amp;P</oddFooter>
      </headerFooter>
    </customSheetView>
  </customSheetViews>
  <mergeCells count="3">
    <mergeCell ref="B50:E50"/>
    <mergeCell ref="B7:E7"/>
    <mergeCell ref="B19:E19"/>
  </mergeCells>
  <phoneticPr fontId="1" type="noConversion"/>
  <dataValidations count="1">
    <dataValidation type="list" allowBlank="1" showInputMessage="1" showErrorMessage="1" sqref="D51:D57 D6 D8:D14 D18 D20:D45 D48">
      <formula1>$I$1:$I$4</formula1>
    </dataValidation>
  </dataValidations>
  <pageMargins left="0.39370078740157483" right="0.39370078740157483" top="0.98425196850393704" bottom="0.78740157480314965" header="0.51181102362204722" footer="0.39370078740157483"/>
  <pageSetup paperSize="9" scale="80" fitToHeight="10" orientation="landscape" r:id="rId4"/>
  <headerFooter alignWithMargins="0">
    <oddHeader>&amp;LAnnex 2: LAT/Facility - Documents</oddHeader>
  </headerFooter>
  <rowBreaks count="1" manualBreakCount="1">
    <brk id="33" max="4" man="1"/>
  </rowBreaks>
  <ignoredErrors>
    <ignoredError sqref="A6 A9:A15 A18 A1 A20:A45 A50 A48:A49 A51:A57" numberStoredAsText="1"/>
  </ignoredError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62"/>
  <sheetViews>
    <sheetView zoomScaleNormal="100" workbookViewId="0">
      <selection activeCell="B3" sqref="B3"/>
    </sheetView>
  </sheetViews>
  <sheetFormatPr defaultRowHeight="12.75" x14ac:dyDescent="0.2"/>
  <cols>
    <col min="1" max="1" width="6.7109375" style="22" customWidth="1"/>
    <col min="2" max="2" width="70.7109375" style="17" customWidth="1"/>
    <col min="3" max="4" width="12.7109375" style="22" customWidth="1"/>
    <col min="5" max="5" width="60.7109375" style="16" customWidth="1"/>
    <col min="6" max="7" width="9.140625" style="27"/>
    <col min="8" max="16384" width="9.140625" style="17"/>
  </cols>
  <sheetData>
    <row r="1" spans="1:9" ht="24.75" x14ac:dyDescent="0.2">
      <c r="A1" s="54" t="s">
        <v>299</v>
      </c>
      <c r="B1" s="211" t="str">
        <f>Language!B136</f>
        <v>Specimen collection, handling and transport</v>
      </c>
      <c r="C1" s="37"/>
      <c r="D1" s="20" t="str">
        <f>IF(COUNT(G6:G60)=0," ",AVERAGE(G6:G60))</f>
        <v xml:space="preserve"> </v>
      </c>
      <c r="E1" s="21"/>
      <c r="I1" s="22">
        <v>1</v>
      </c>
    </row>
    <row r="2" spans="1:9" s="34" customFormat="1" ht="15" x14ac:dyDescent="0.2">
      <c r="A2" s="93"/>
      <c r="B2" s="58" t="str">
        <f>Language!B38</f>
        <v>Possible answers (unless otherwise advised): 1.Yes; 2.Partial; 3.No; 4.Non applicable</v>
      </c>
      <c r="C2" s="93"/>
      <c r="D2" s="93"/>
      <c r="E2" s="102"/>
      <c r="F2" s="51"/>
      <c r="G2" s="51"/>
      <c r="I2" s="25">
        <v>2</v>
      </c>
    </row>
    <row r="3" spans="1:9" s="34" customFormat="1" ht="15" x14ac:dyDescent="0.2">
      <c r="A3" s="93"/>
      <c r="B3" s="94"/>
      <c r="C3" s="93"/>
      <c r="D3" s="93"/>
      <c r="E3" s="102"/>
      <c r="F3" s="51"/>
      <c r="G3" s="51"/>
      <c r="I3" s="22">
        <v>3</v>
      </c>
    </row>
    <row r="4" spans="1:9" s="34" customFormat="1" ht="30" x14ac:dyDescent="0.2">
      <c r="A4" s="93"/>
      <c r="B4" s="94"/>
      <c r="C4" s="70" t="str">
        <f>Language!B35</f>
        <v>Documents to be collected</v>
      </c>
      <c r="D4" s="70" t="str">
        <f>Language!B36</f>
        <v>1; 2; 3; 4</v>
      </c>
      <c r="E4" s="70" t="str">
        <f>Language!B37</f>
        <v>Provide here the answer to the open question/s and/or insert any additional information</v>
      </c>
      <c r="F4" s="51"/>
      <c r="G4" s="51"/>
      <c r="I4" s="22">
        <v>4</v>
      </c>
    </row>
    <row r="5" spans="1:9" ht="19.5" x14ac:dyDescent="0.2">
      <c r="B5" s="221" t="str">
        <f>Language!B137</f>
        <v>Specimen collection</v>
      </c>
      <c r="C5" s="19"/>
    </row>
    <row r="6" spans="1:9" ht="30" x14ac:dyDescent="0.2">
      <c r="A6" s="70" t="s">
        <v>300</v>
      </c>
      <c r="B6" s="55" t="str">
        <f>Language!B138</f>
        <v>Are written instructions available for patient preparation prior to collection (e.g. glucose tolerance test)?</v>
      </c>
      <c r="C6" s="87" t="s">
        <v>366</v>
      </c>
      <c r="D6" s="86"/>
      <c r="E6" s="75"/>
      <c r="F6" s="27" t="str">
        <f>IF(D6=1,1,IF(D6=3,0,IF(D6=2,0.5," ")))</f>
        <v xml:space="preserve"> </v>
      </c>
      <c r="G6" s="27" t="str">
        <f>F6</f>
        <v xml:space="preserve"> </v>
      </c>
    </row>
    <row r="7" spans="1:9" ht="15" x14ac:dyDescent="0.2">
      <c r="A7" s="70" t="s">
        <v>301</v>
      </c>
      <c r="B7" s="55" t="str">
        <f>Language!B139</f>
        <v>Are collection procedures documented and available to relevant personnel?</v>
      </c>
      <c r="C7" s="87" t="s">
        <v>366</v>
      </c>
      <c r="D7" s="86"/>
      <c r="E7" s="75"/>
      <c r="F7" s="27" t="str">
        <f t="shared" ref="F7:F27" si="0">IF(D7=1,1,IF(D7=3,0,IF(D7=2,0.5," ")))</f>
        <v xml:space="preserve"> </v>
      </c>
      <c r="G7" s="27" t="str">
        <f>F7</f>
        <v xml:space="preserve"> </v>
      </c>
    </row>
    <row r="8" spans="1:9" ht="15" x14ac:dyDescent="0.2">
      <c r="A8" s="70" t="s">
        <v>302</v>
      </c>
      <c r="B8" s="55" t="str">
        <f>Language!B140</f>
        <v>Do these include minimum patient identification details?</v>
      </c>
      <c r="C8" s="73"/>
      <c r="D8" s="86"/>
      <c r="E8" s="75"/>
      <c r="F8" s="27" t="str">
        <f t="shared" si="0"/>
        <v xml:space="preserve"> </v>
      </c>
      <c r="G8" s="27" t="str">
        <f>F8</f>
        <v xml:space="preserve"> </v>
      </c>
    </row>
    <row r="9" spans="1:9" ht="15" x14ac:dyDescent="0.2">
      <c r="A9" s="70" t="s">
        <v>303</v>
      </c>
      <c r="B9" s="95" t="str">
        <f>Language!B141</f>
        <v>Is a standard specimen request form available for those requesting tests?</v>
      </c>
      <c r="C9" s="96" t="s">
        <v>366</v>
      </c>
      <c r="D9" s="97"/>
      <c r="E9" s="75"/>
      <c r="F9" s="27" t="str">
        <f t="shared" si="0"/>
        <v xml:space="preserve"> </v>
      </c>
      <c r="G9" s="27" t="str">
        <f>F9</f>
        <v xml:space="preserve"> </v>
      </c>
    </row>
    <row r="10" spans="1:9" ht="15" x14ac:dyDescent="0.2">
      <c r="A10" s="70"/>
      <c r="B10" s="237" t="str">
        <f>Language!B142</f>
        <v>If yes or partial, does it include:</v>
      </c>
      <c r="C10" s="239"/>
      <c r="D10" s="239"/>
      <c r="E10" s="240"/>
    </row>
    <row r="11" spans="1:9" ht="15" x14ac:dyDescent="0.2">
      <c r="A11" s="90" t="s">
        <v>304</v>
      </c>
      <c r="B11" s="98" t="str">
        <f>Language!B143</f>
        <v>Name of the patient?</v>
      </c>
      <c r="C11" s="103"/>
      <c r="D11" s="104"/>
      <c r="E11" s="75"/>
      <c r="F11" s="27" t="str">
        <f t="shared" si="0"/>
        <v xml:space="preserve"> </v>
      </c>
      <c r="G11" s="27" t="str">
        <f>IF(COUNT(F11:F21)=0," ",AVERAGE(F11:F21))</f>
        <v xml:space="preserve"> </v>
      </c>
    </row>
    <row r="12" spans="1:9" ht="15" x14ac:dyDescent="0.2">
      <c r="A12" s="90" t="s">
        <v>305</v>
      </c>
      <c r="B12" s="85" t="str">
        <f>Language!B144</f>
        <v>Gender?</v>
      </c>
      <c r="C12" s="73"/>
      <c r="D12" s="86"/>
      <c r="E12" s="75"/>
      <c r="F12" s="27" t="str">
        <f t="shared" si="0"/>
        <v xml:space="preserve"> </v>
      </c>
    </row>
    <row r="13" spans="1:9" ht="15" x14ac:dyDescent="0.2">
      <c r="A13" s="90" t="s">
        <v>306</v>
      </c>
      <c r="B13" s="85" t="str">
        <f>Language!B145</f>
        <v>Date of birth?</v>
      </c>
      <c r="C13" s="73"/>
      <c r="D13" s="86"/>
      <c r="E13" s="75"/>
      <c r="F13" s="27" t="str">
        <f t="shared" si="0"/>
        <v xml:space="preserve"> </v>
      </c>
    </row>
    <row r="14" spans="1:9" ht="15" x14ac:dyDescent="0.2">
      <c r="A14" s="90" t="s">
        <v>307</v>
      </c>
      <c r="B14" s="85" t="str">
        <f>Language!B146</f>
        <v>Patient identification number (if applicable)?</v>
      </c>
      <c r="C14" s="73"/>
      <c r="D14" s="86"/>
      <c r="E14" s="75"/>
      <c r="F14" s="27" t="str">
        <f t="shared" si="0"/>
        <v xml:space="preserve"> </v>
      </c>
    </row>
    <row r="15" spans="1:9" ht="15" x14ac:dyDescent="0.2">
      <c r="A15" s="90" t="s">
        <v>308</v>
      </c>
      <c r="B15" s="85" t="str">
        <f>Language!B147</f>
        <v>Identification of the prescriber?</v>
      </c>
      <c r="C15" s="73"/>
      <c r="D15" s="86"/>
      <c r="E15" s="75"/>
      <c r="F15" s="27" t="str">
        <f t="shared" si="0"/>
        <v xml:space="preserve"> </v>
      </c>
    </row>
    <row r="16" spans="1:9" ht="15" x14ac:dyDescent="0.2">
      <c r="A16" s="90" t="s">
        <v>309</v>
      </c>
      <c r="B16" s="85" t="str">
        <f>Language!B148</f>
        <v>Date of collection?</v>
      </c>
      <c r="C16" s="73"/>
      <c r="D16" s="86"/>
      <c r="E16" s="75"/>
      <c r="F16" s="27" t="str">
        <f t="shared" si="0"/>
        <v xml:space="preserve"> </v>
      </c>
    </row>
    <row r="17" spans="1:7" ht="15" x14ac:dyDescent="0.2">
      <c r="A17" s="90" t="s">
        <v>310</v>
      </c>
      <c r="B17" s="85" t="str">
        <f>Language!B149</f>
        <v>Time of collection?</v>
      </c>
      <c r="C17" s="73"/>
      <c r="D17" s="86"/>
      <c r="E17" s="75"/>
      <c r="F17" s="27" t="str">
        <f t="shared" si="0"/>
        <v xml:space="preserve"> </v>
      </c>
    </row>
    <row r="18" spans="1:7" ht="15" x14ac:dyDescent="0.2">
      <c r="A18" s="90" t="s">
        <v>311</v>
      </c>
      <c r="B18" s="85" t="str">
        <f>Language!B150</f>
        <v>Type of specimen?</v>
      </c>
      <c r="C18" s="73"/>
      <c r="D18" s="86"/>
      <c r="E18" s="75"/>
      <c r="F18" s="27" t="str">
        <f t="shared" si="0"/>
        <v xml:space="preserve"> </v>
      </c>
    </row>
    <row r="19" spans="1:7" ht="15" x14ac:dyDescent="0.2">
      <c r="A19" s="90" t="s">
        <v>312</v>
      </c>
      <c r="B19" s="85" t="str">
        <f>Language!B151</f>
        <v>Specimen identification number (if applicable)?</v>
      </c>
      <c r="C19" s="73"/>
      <c r="D19" s="86"/>
      <c r="E19" s="75"/>
      <c r="F19" s="27" t="str">
        <f t="shared" si="0"/>
        <v xml:space="preserve"> </v>
      </c>
    </row>
    <row r="20" spans="1:7" ht="15" x14ac:dyDescent="0.2">
      <c r="A20" s="90" t="s">
        <v>313</v>
      </c>
      <c r="B20" s="85" t="str">
        <f>Language!B152</f>
        <v>Examinations requested?</v>
      </c>
      <c r="C20" s="73"/>
      <c r="D20" s="86"/>
      <c r="E20" s="75"/>
      <c r="F20" s="27" t="str">
        <f t="shared" si="0"/>
        <v xml:space="preserve"> </v>
      </c>
    </row>
    <row r="21" spans="1:7" ht="15" x14ac:dyDescent="0.2">
      <c r="A21" s="90" t="s">
        <v>314</v>
      </c>
      <c r="B21" s="85" t="str">
        <f>Language!B153</f>
        <v>Clinical information?</v>
      </c>
      <c r="C21" s="73"/>
      <c r="D21" s="86"/>
      <c r="E21" s="75"/>
      <c r="F21" s="27" t="str">
        <f t="shared" si="0"/>
        <v xml:space="preserve"> </v>
      </c>
    </row>
    <row r="22" spans="1:7" ht="30" x14ac:dyDescent="0.2">
      <c r="A22" s="90" t="s">
        <v>315</v>
      </c>
      <c r="B22" s="95" t="str">
        <f>Language!B154</f>
        <v>Are specimens recorded in a book, worksheet, computer or other comparable system?</v>
      </c>
      <c r="C22" s="96"/>
      <c r="D22" s="97"/>
      <c r="E22" s="75"/>
      <c r="F22" s="27" t="str">
        <f t="shared" si="0"/>
        <v xml:space="preserve"> </v>
      </c>
      <c r="G22" s="27" t="str">
        <f>F22</f>
        <v xml:space="preserve"> </v>
      </c>
    </row>
    <row r="23" spans="1:7" ht="15" x14ac:dyDescent="0.2">
      <c r="A23" s="70"/>
      <c r="B23" s="237" t="str">
        <f>Language!B155</f>
        <v>If yes or partial, is there:</v>
      </c>
      <c r="C23" s="239"/>
      <c r="D23" s="239"/>
      <c r="E23" s="240"/>
    </row>
    <row r="24" spans="1:7" ht="15" x14ac:dyDescent="0.2">
      <c r="A24" s="70" t="s">
        <v>316</v>
      </c>
      <c r="B24" s="98" t="str">
        <f>Language!B156</f>
        <v>A unique identification number?</v>
      </c>
      <c r="C24" s="103"/>
      <c r="D24" s="104"/>
      <c r="E24" s="75"/>
      <c r="F24" s="27" t="str">
        <f t="shared" si="0"/>
        <v xml:space="preserve"> </v>
      </c>
      <c r="G24" s="27" t="str">
        <f>IF(COUNT(F24:F26)=0," ",AVERAGE(F24:F26))</f>
        <v xml:space="preserve"> </v>
      </c>
    </row>
    <row r="25" spans="1:7" ht="15" x14ac:dyDescent="0.2">
      <c r="A25" s="70" t="s">
        <v>317</v>
      </c>
      <c r="B25" s="85" t="str">
        <f>Language!B157</f>
        <v>The date of receipt?</v>
      </c>
      <c r="C25" s="73"/>
      <c r="D25" s="86"/>
      <c r="E25" s="75"/>
      <c r="F25" s="27" t="str">
        <f t="shared" si="0"/>
        <v xml:space="preserve"> </v>
      </c>
    </row>
    <row r="26" spans="1:7" ht="15" x14ac:dyDescent="0.2">
      <c r="A26" s="70" t="s">
        <v>318</v>
      </c>
      <c r="B26" s="85" t="str">
        <f>Language!B158</f>
        <v>The time of receipt?</v>
      </c>
      <c r="C26" s="73"/>
      <c r="D26" s="86"/>
      <c r="E26" s="75"/>
      <c r="F26" s="27" t="str">
        <f t="shared" si="0"/>
        <v xml:space="preserve"> </v>
      </c>
    </row>
    <row r="27" spans="1:7" ht="30" x14ac:dyDescent="0.2">
      <c r="A27" s="70" t="s">
        <v>319</v>
      </c>
      <c r="B27" s="55" t="str">
        <f>Language!B159</f>
        <v>Are specimen portions traceable to the original primary sample (identification number, etc.)?</v>
      </c>
      <c r="C27" s="73"/>
      <c r="D27" s="86"/>
      <c r="E27" s="75"/>
      <c r="F27" s="27" t="str">
        <f t="shared" si="0"/>
        <v xml:space="preserve"> </v>
      </c>
      <c r="G27" s="27" t="str">
        <f>F27</f>
        <v xml:space="preserve"> </v>
      </c>
    </row>
    <row r="28" spans="1:7" x14ac:dyDescent="0.2">
      <c r="A28" s="35"/>
    </row>
    <row r="29" spans="1:7" ht="19.5" x14ac:dyDescent="0.2">
      <c r="B29" s="221" t="str">
        <f>Language!B160</f>
        <v>Specimen handling</v>
      </c>
      <c r="C29" s="19"/>
    </row>
    <row r="30" spans="1:7" ht="15" x14ac:dyDescent="0.2">
      <c r="A30" s="90"/>
      <c r="B30" s="237" t="str">
        <f>Language!B161</f>
        <v>Does the laboratory experience problems with specimens from outside the facility due to (1.Never; 2.Sometimes; 3.Regularly; 4.Non applicable):</v>
      </c>
      <c r="C30" s="238"/>
      <c r="D30" s="239"/>
      <c r="E30" s="240"/>
    </row>
    <row r="31" spans="1:7" ht="15" x14ac:dyDescent="0.2">
      <c r="A31" s="70" t="s">
        <v>320</v>
      </c>
      <c r="B31" s="98" t="str">
        <f>Language!B162</f>
        <v>No request form</v>
      </c>
      <c r="C31" s="103"/>
      <c r="D31" s="105"/>
      <c r="E31" s="75"/>
    </row>
    <row r="32" spans="1:7" ht="15" x14ac:dyDescent="0.2">
      <c r="A32" s="70" t="s">
        <v>321</v>
      </c>
      <c r="B32" s="85" t="str">
        <f>Language!B163</f>
        <v>Incomplete request form</v>
      </c>
      <c r="C32" s="103"/>
      <c r="D32" s="105"/>
      <c r="E32" s="75"/>
    </row>
    <row r="33" spans="1:7" ht="15" x14ac:dyDescent="0.2">
      <c r="A33" s="70" t="s">
        <v>322</v>
      </c>
      <c r="B33" s="85" t="str">
        <f>Language!B164</f>
        <v>Incorrect specimen identification</v>
      </c>
      <c r="C33" s="103"/>
      <c r="D33" s="105"/>
      <c r="E33" s="75"/>
    </row>
    <row r="34" spans="1:7" ht="15" x14ac:dyDescent="0.2">
      <c r="A34" s="70" t="s">
        <v>323</v>
      </c>
      <c r="B34" s="85" t="str">
        <f>Language!B165</f>
        <v>Incorrect patient identification</v>
      </c>
      <c r="C34" s="103"/>
      <c r="D34" s="105"/>
      <c r="E34" s="75"/>
    </row>
    <row r="35" spans="1:7" ht="15" x14ac:dyDescent="0.2">
      <c r="A35" s="70" t="s">
        <v>324</v>
      </c>
      <c r="B35" s="85" t="str">
        <f>Language!B166</f>
        <v>Inadequate container</v>
      </c>
      <c r="C35" s="103"/>
      <c r="D35" s="105"/>
      <c r="E35" s="75"/>
    </row>
    <row r="36" spans="1:7" ht="15" x14ac:dyDescent="0.2">
      <c r="A36" s="70" t="s">
        <v>325</v>
      </c>
      <c r="B36" s="85" t="str">
        <f>Language!B167</f>
        <v>Inadequate volume</v>
      </c>
      <c r="C36" s="103"/>
      <c r="D36" s="105"/>
      <c r="E36" s="75"/>
    </row>
    <row r="37" spans="1:7" ht="15" x14ac:dyDescent="0.2">
      <c r="A37" s="70" t="s">
        <v>326</v>
      </c>
      <c r="B37" s="85" t="str">
        <f>Language!B168</f>
        <v>Inadequate transport media/anticoagulant</v>
      </c>
      <c r="C37" s="103"/>
      <c r="D37" s="105"/>
      <c r="E37" s="75"/>
    </row>
    <row r="38" spans="1:7" ht="15" x14ac:dyDescent="0.2">
      <c r="A38" s="70" t="s">
        <v>327</v>
      </c>
      <c r="B38" s="85" t="str">
        <f>Language!B169</f>
        <v>Inadequate package</v>
      </c>
      <c r="C38" s="103"/>
      <c r="D38" s="105"/>
      <c r="E38" s="75"/>
    </row>
    <row r="39" spans="1:7" ht="15" x14ac:dyDescent="0.2">
      <c r="A39" s="70" t="s">
        <v>328</v>
      </c>
      <c r="B39" s="85" t="str">
        <f>Language!B170</f>
        <v>Inadequate transportation temperature</v>
      </c>
      <c r="C39" s="103"/>
      <c r="D39" s="105"/>
      <c r="E39" s="75"/>
    </row>
    <row r="40" spans="1:7" ht="15" x14ac:dyDescent="0.2">
      <c r="A40" s="70" t="s">
        <v>329</v>
      </c>
      <c r="B40" s="85" t="str">
        <f>Language!B171</f>
        <v>Delay in receipt</v>
      </c>
      <c r="C40" s="103"/>
      <c r="D40" s="105"/>
      <c r="E40" s="75"/>
    </row>
    <row r="41" spans="1:7" ht="15" x14ac:dyDescent="0.2">
      <c r="A41" s="70"/>
      <c r="B41" s="237" t="str">
        <f>Language!B172</f>
        <v>Does the laboratory experience problems with collecting specimens inside the facility due to (1.Never; 2.Sometimes; 3.Regularly; 4.Non applicable):</v>
      </c>
      <c r="C41" s="238"/>
      <c r="D41" s="239"/>
      <c r="E41" s="240"/>
    </row>
    <row r="42" spans="1:7" ht="15" x14ac:dyDescent="0.2">
      <c r="A42" s="90" t="s">
        <v>893</v>
      </c>
      <c r="B42" s="98" t="str">
        <f>Language!B173</f>
        <v>Lack of proper collection materials</v>
      </c>
      <c r="C42" s="103"/>
      <c r="D42" s="104"/>
      <c r="E42" s="75"/>
      <c r="F42" s="27" t="str">
        <f t="shared" ref="F42:F50" si="1">IF(D42=1,1,IF(D42=3,0,IF(D42=2,0.5," ")))</f>
        <v xml:space="preserve"> </v>
      </c>
      <c r="G42" s="27" t="str">
        <f>IF(COUNT(F42:F47)=0," ",AVERAGE(F42:F47))</f>
        <v xml:space="preserve"> </v>
      </c>
    </row>
    <row r="43" spans="1:7" ht="15" x14ac:dyDescent="0.2">
      <c r="A43" s="90" t="s">
        <v>894</v>
      </c>
      <c r="B43" s="85" t="str">
        <f>Language!B174</f>
        <v>No request form</v>
      </c>
      <c r="C43" s="103"/>
      <c r="D43" s="104"/>
      <c r="E43" s="75"/>
      <c r="F43" s="27" t="str">
        <f t="shared" si="1"/>
        <v xml:space="preserve"> </v>
      </c>
    </row>
    <row r="44" spans="1:7" ht="15" x14ac:dyDescent="0.2">
      <c r="A44" s="90" t="s">
        <v>895</v>
      </c>
      <c r="B44" s="85" t="str">
        <f>Language!B175</f>
        <v>Incomplete request form</v>
      </c>
      <c r="C44" s="103"/>
      <c r="D44" s="104"/>
      <c r="E44" s="75"/>
      <c r="F44" s="27" t="str">
        <f t="shared" si="1"/>
        <v xml:space="preserve"> </v>
      </c>
    </row>
    <row r="45" spans="1:7" ht="15" x14ac:dyDescent="0.2">
      <c r="A45" s="90" t="s">
        <v>896</v>
      </c>
      <c r="B45" s="85" t="str">
        <f>Language!B176</f>
        <v>Incorrect specimen identification</v>
      </c>
      <c r="C45" s="103"/>
      <c r="D45" s="104"/>
      <c r="E45" s="75"/>
      <c r="F45" s="27" t="str">
        <f t="shared" si="1"/>
        <v xml:space="preserve"> </v>
      </c>
    </row>
    <row r="46" spans="1:7" ht="15" x14ac:dyDescent="0.2">
      <c r="A46" s="90" t="s">
        <v>897</v>
      </c>
      <c r="B46" s="85" t="str">
        <f>Language!B177</f>
        <v>Incorrect patient identification</v>
      </c>
      <c r="C46" s="103"/>
      <c r="D46" s="104"/>
      <c r="E46" s="75"/>
      <c r="F46" s="27" t="str">
        <f t="shared" si="1"/>
        <v xml:space="preserve"> </v>
      </c>
    </row>
    <row r="47" spans="1:7" ht="15" x14ac:dyDescent="0.2">
      <c r="A47" s="90" t="s">
        <v>898</v>
      </c>
      <c r="B47" s="85" t="str">
        <f>Language!B178</f>
        <v>Inadequate volume</v>
      </c>
      <c r="C47" s="103"/>
      <c r="D47" s="104"/>
      <c r="E47" s="75"/>
      <c r="F47" s="27" t="str">
        <f t="shared" si="1"/>
        <v xml:space="preserve"> </v>
      </c>
    </row>
    <row r="48" spans="1:7" ht="30" x14ac:dyDescent="0.2">
      <c r="A48" s="90" t="s">
        <v>899</v>
      </c>
      <c r="B48" s="55" t="str">
        <f>Language!B179</f>
        <v>Are there any criteria for acceptance or rejection of primary specimens (including potential caution if non-conforming specimens are accepted)?</v>
      </c>
      <c r="C48" s="106" t="s">
        <v>366</v>
      </c>
      <c r="D48" s="104"/>
      <c r="E48" s="75"/>
      <c r="F48" s="27" t="str">
        <f t="shared" si="1"/>
        <v xml:space="preserve"> </v>
      </c>
      <c r="G48" s="27" t="str">
        <f>F48</f>
        <v xml:space="preserve"> </v>
      </c>
    </row>
    <row r="49" spans="1:7" ht="15" x14ac:dyDescent="0.2">
      <c r="A49" s="90" t="s">
        <v>900</v>
      </c>
      <c r="B49" s="55" t="str">
        <f>Language!B180</f>
        <v>Are primary specimens adequately stored if not immediately examined?</v>
      </c>
      <c r="C49" s="103"/>
      <c r="D49" s="104"/>
      <c r="E49" s="75"/>
      <c r="F49" s="27" t="str">
        <f t="shared" si="1"/>
        <v xml:space="preserve"> </v>
      </c>
      <c r="G49" s="27" t="str">
        <f>F49</f>
        <v xml:space="preserve"> </v>
      </c>
    </row>
    <row r="50" spans="1:7" ht="30" x14ac:dyDescent="0.2">
      <c r="A50" s="90" t="s">
        <v>901</v>
      </c>
      <c r="B50" s="55" t="str">
        <f>Language!B181</f>
        <v>Are specimens stored for a specific time under appropriate conditions to enable further testing?</v>
      </c>
      <c r="C50" s="103"/>
      <c r="D50" s="104"/>
      <c r="E50" s="75"/>
      <c r="F50" s="27" t="str">
        <f t="shared" si="1"/>
        <v xml:space="preserve"> </v>
      </c>
      <c r="G50" s="27" t="str">
        <f>F50</f>
        <v xml:space="preserve"> </v>
      </c>
    </row>
    <row r="51" spans="1:7" s="18" customFormat="1" x14ac:dyDescent="0.2">
      <c r="A51" s="28"/>
      <c r="C51" s="28"/>
      <c r="D51" s="28"/>
      <c r="E51" s="15"/>
      <c r="F51" s="29"/>
      <c r="G51" s="29"/>
    </row>
    <row r="52" spans="1:7" ht="19.5" x14ac:dyDescent="0.2">
      <c r="B52" s="221" t="str">
        <f>Language!B182</f>
        <v>Specimen referral / transport</v>
      </c>
      <c r="C52" s="30"/>
    </row>
    <row r="53" spans="1:7" ht="15" x14ac:dyDescent="0.2">
      <c r="A53" s="90" t="s">
        <v>902</v>
      </c>
      <c r="B53" s="55" t="str">
        <f>Language!B183</f>
        <v>Does the laboratory receive specimens or isolates from other laboratories?</v>
      </c>
      <c r="C53" s="73"/>
      <c r="D53" s="91"/>
      <c r="E53" s="75"/>
    </row>
    <row r="54" spans="1:7" ht="15" x14ac:dyDescent="0.2">
      <c r="A54" s="90" t="s">
        <v>903</v>
      </c>
      <c r="B54" s="55" t="str">
        <f>Language!B184</f>
        <v xml:space="preserve">Does the laboratory refer specimens or isolates to other laboratories? </v>
      </c>
      <c r="C54" s="73"/>
      <c r="D54" s="91"/>
      <c r="E54" s="75"/>
    </row>
    <row r="55" spans="1:7" ht="30" x14ac:dyDescent="0.2">
      <c r="A55" s="90" t="s">
        <v>904</v>
      </c>
      <c r="B55" s="72" t="str">
        <f>Language!B185</f>
        <v>If yes or partial, please describe which specimens to which laboratories in what circumstances:</v>
      </c>
      <c r="C55" s="73"/>
      <c r="D55" s="89"/>
      <c r="E55" s="75"/>
    </row>
    <row r="56" spans="1:7" ht="45" x14ac:dyDescent="0.2">
      <c r="A56" s="90" t="s">
        <v>905</v>
      </c>
      <c r="B56" s="55" t="str">
        <f>Language!B186</f>
        <v>Does the laboratory have appropriate packaging for referring specimens (triple package if air transport, or any package in conformity with local regulations or recommendations)?</v>
      </c>
      <c r="C56" s="73"/>
      <c r="D56" s="86"/>
      <c r="E56" s="75"/>
      <c r="F56" s="27" t="str">
        <f>IF(D56=1,1,IF(D56=3,0,IF(D56=2,0.5," ")))</f>
        <v xml:space="preserve"> </v>
      </c>
      <c r="G56" s="27" t="str">
        <f>F56</f>
        <v xml:space="preserve"> </v>
      </c>
    </row>
    <row r="57" spans="1:7" ht="30" x14ac:dyDescent="0.2">
      <c r="A57" s="90" t="s">
        <v>906</v>
      </c>
      <c r="B57" s="95" t="str">
        <f>Language!B187</f>
        <v>Is/are the person/s in charge of shipments trained for the transport of infectious substances?</v>
      </c>
      <c r="C57" s="96"/>
      <c r="D57" s="97"/>
      <c r="E57" s="75"/>
      <c r="F57" s="27" t="str">
        <f>IF(D57=1,1,IF(D57=3,0,IF(D57=2,0.5," ")))</f>
        <v xml:space="preserve"> </v>
      </c>
      <c r="G57" s="27" t="str">
        <f>F57</f>
        <v xml:space="preserve"> </v>
      </c>
    </row>
    <row r="58" spans="1:7" ht="15" x14ac:dyDescent="0.2">
      <c r="A58" s="90"/>
      <c r="B58" s="237" t="str">
        <f>Language!B188</f>
        <v>If yes or partial:</v>
      </c>
      <c r="C58" s="239"/>
      <c r="D58" s="239"/>
      <c r="E58" s="240"/>
    </row>
    <row r="59" spans="1:7" ht="12.75" customHeight="1" x14ac:dyDescent="0.2">
      <c r="A59" s="90" t="s">
        <v>907</v>
      </c>
      <c r="B59" s="107" t="str">
        <f>Language!B189</f>
        <v>Is he/she trained for local or national regulations or recommendations?</v>
      </c>
      <c r="C59" s="103"/>
      <c r="D59" s="104"/>
      <c r="E59" s="75"/>
      <c r="F59" s="27" t="str">
        <f>IF(D59=1,1,IF(D59=3,0,IF(D59=2,0.5," ")))</f>
        <v xml:space="preserve"> </v>
      </c>
      <c r="G59" s="27" t="str">
        <f>IF(COUNT(F59:F60)=0," ",AVERAGE(F59:F60))</f>
        <v xml:space="preserve"> </v>
      </c>
    </row>
    <row r="60" spans="1:7" s="18" customFormat="1" ht="15" x14ac:dyDescent="0.2">
      <c r="A60" s="90" t="s">
        <v>908</v>
      </c>
      <c r="B60" s="101" t="str">
        <f>Language!B190</f>
        <v>Is he/she trained in international regulations?</v>
      </c>
      <c r="C60" s="73"/>
      <c r="D60" s="86"/>
      <c r="E60" s="75"/>
      <c r="F60" s="27" t="str">
        <f>IF(D60=1,1,IF(D60=3,0,IF(D60=2,0.5," ")))</f>
        <v xml:space="preserve"> </v>
      </c>
      <c r="G60" s="27"/>
    </row>
    <row r="62" spans="1:7" ht="15" x14ac:dyDescent="0.2">
      <c r="B62" s="222" t="str">
        <f>Language!B589</f>
        <v>Comments</v>
      </c>
      <c r="C62" s="33"/>
    </row>
  </sheetData>
  <sheetProtection sheet="1" objects="1" scenarios="1"/>
  <customSheetViews>
    <customSheetView guid="{16BD123E-21AA-4DA4-B477-56A28E780F44}" fitToPage="1" topLeftCell="A36">
      <selection activeCell="B58" sqref="B58"/>
      <pageMargins left="0.39370078740157483" right="0.39370078740157483" top="0.98425196850393704" bottom="0.78740157480314965" header="0.51181102362204722" footer="0.39370078740157483"/>
      <pageSetup paperSize="9" scale="73" fitToHeight="2" orientation="portrait" r:id="rId1"/>
      <headerFooter alignWithMargins="0">
        <oddHeader>&amp;LAnnex 2 - LAQ - Data management&amp;R&amp;"Arial,Italic"WORKING DOCUMENT - NOT FOR DISTRIBUTION</oddHeader>
        <oddFooter>&amp;L&amp;P</oddFooter>
      </headerFooter>
    </customSheetView>
    <customSheetView guid="{F20950B5-8E18-4725-A4D5-C46AEC554D85}" fitToPage="1" showRuler="0" topLeftCell="A13">
      <selection activeCell="C42" sqref="C42:C44"/>
      <pageMargins left="0.39370078740157483" right="0.39370078740157483" top="0.98425196850393704" bottom="0.78740157480314965" header="0.51181102362204722" footer="0.39370078740157483"/>
      <pageSetup paperSize="9" scale="73" fitToHeight="2" orientation="portrait" r:id="rId2"/>
      <headerFooter alignWithMargins="0">
        <oddHeader>&amp;LAnnex 2 - LAQ - Data management&amp;R&amp;"Arial,Italic"WORKING DOCUMENT - NOT FOR DISTRIBUTION</oddHeader>
        <oddFooter>&amp;L&amp;P</oddFooter>
      </headerFooter>
    </customSheetView>
    <customSheetView guid="{23E97C69-870E-4B81-B9F8-7E314BCA18CA}" showPageBreaks="1" fitToPage="1" printArea="1" showRuler="0">
      <selection activeCell="B39" sqref="B39"/>
      <pageMargins left="0.39370078740157483" right="0.39370078740157483" top="0.98425196850393704" bottom="0.78740157480314965" header="0.51181102362204722" footer="0.39370078740157483"/>
      <pageSetup paperSize="9" scale="73" fitToHeight="2" orientation="portrait" r:id="rId3"/>
      <headerFooter alignWithMargins="0">
        <oddHeader>&amp;LAnnex 2 - LAQ - Data management&amp;R&amp;"Arial,Italic"WORKING DOCUMENT - NOT FOR DISTRIBUTION</oddHeader>
        <oddFooter>&amp;L&amp;P</oddFooter>
      </headerFooter>
    </customSheetView>
  </customSheetViews>
  <mergeCells count="5">
    <mergeCell ref="B58:E58"/>
    <mergeCell ref="B10:E10"/>
    <mergeCell ref="B23:E23"/>
    <mergeCell ref="B30:E30"/>
    <mergeCell ref="B41:E41"/>
  </mergeCells>
  <phoneticPr fontId="1" type="noConversion"/>
  <dataValidations count="1">
    <dataValidation type="list" allowBlank="1" showInputMessage="1" showErrorMessage="1" sqref="D31:D40 D6:D9 D11:D22 D24:D27 D42:D50 D53:D54 D56:D57 D59:D60">
      <formula1>$I$1:$I$4</formula1>
    </dataValidation>
  </dataValidations>
  <pageMargins left="0.39370078740157483" right="0.39370078740157483" top="0.98425196850393704" bottom="0.78740157480314965" header="0.51181102362204722" footer="0.39370078740157483"/>
  <pageSetup paperSize="9" scale="86" fitToHeight="10" orientation="landscape" r:id="rId4"/>
  <headerFooter alignWithMargins="0">
    <oddHeader>&amp;LAnnex 2: LAT/Facility - Specimen collection, handling and transport</oddHeader>
  </headerFooter>
  <rowBreaks count="2" manualBreakCount="2">
    <brk id="28" max="4" man="1"/>
    <brk id="51" max="4" man="1"/>
  </rowBreaks>
  <ignoredErrors>
    <ignoredError sqref="A6:A9 A11:A22 A24:A27 A31:A40 A42:A50 A53:A60 A1" numberStoredAsText="1"/>
  </ignoredError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55"/>
  <sheetViews>
    <sheetView zoomScaleNormal="100" workbookViewId="0">
      <selection activeCell="B3" sqref="B3"/>
    </sheetView>
  </sheetViews>
  <sheetFormatPr defaultRowHeight="12.75" x14ac:dyDescent="0.2"/>
  <cols>
    <col min="1" max="1" width="6.7109375" style="22" customWidth="1"/>
    <col min="2" max="2" width="70.7109375" style="17" customWidth="1"/>
    <col min="3" max="4" width="12.7109375" style="22" customWidth="1"/>
    <col min="5" max="5" width="60.7109375" style="16" customWidth="1"/>
    <col min="6" max="7" width="9.140625" style="27"/>
    <col min="8" max="16384" width="9.140625" style="17"/>
  </cols>
  <sheetData>
    <row r="1" spans="1:9" ht="24.75" x14ac:dyDescent="0.2">
      <c r="A1" s="54" t="s">
        <v>338</v>
      </c>
      <c r="B1" s="54" t="str">
        <f>Language!B191</f>
        <v>Data and information management</v>
      </c>
      <c r="C1" s="37" t="str">
        <f>IF(COUNT(G6:G53)=0," ",AVERAGE(G6:G53))</f>
        <v xml:space="preserve"> </v>
      </c>
      <c r="D1" s="20"/>
      <c r="E1" s="21"/>
      <c r="I1" s="22">
        <v>1</v>
      </c>
    </row>
    <row r="2" spans="1:9" ht="15" x14ac:dyDescent="0.2">
      <c r="A2" s="70"/>
      <c r="B2" s="108" t="str">
        <f>Language!B38</f>
        <v>Possible answers (unless otherwise advised): 1.Yes; 2.Partial; 3.No; 4.Non applicable</v>
      </c>
      <c r="C2" s="109"/>
      <c r="D2" s="70"/>
      <c r="E2" s="60"/>
      <c r="I2" s="22">
        <v>2</v>
      </c>
    </row>
    <row r="3" spans="1:9" ht="15" x14ac:dyDescent="0.2">
      <c r="A3" s="70"/>
      <c r="B3" s="110"/>
      <c r="C3" s="111"/>
      <c r="D3" s="70"/>
      <c r="E3" s="60"/>
      <c r="I3" s="22">
        <v>3</v>
      </c>
    </row>
    <row r="4" spans="1:9" ht="30" x14ac:dyDescent="0.2">
      <c r="A4" s="70"/>
      <c r="B4" s="110"/>
      <c r="C4" s="112" t="str">
        <f>Language!B35</f>
        <v>Documents to be collected</v>
      </c>
      <c r="D4" s="70" t="str">
        <f>Language!B36</f>
        <v>1; 2; 3; 4</v>
      </c>
      <c r="E4" s="70" t="str">
        <f>Language!B37</f>
        <v>Provide here the answer to the open question/s and/or insert any additional information</v>
      </c>
      <c r="I4" s="22">
        <v>4</v>
      </c>
    </row>
    <row r="5" spans="1:9" ht="19.5" x14ac:dyDescent="0.2">
      <c r="B5" s="221" t="str">
        <f>Language!B192</f>
        <v>Test results and reports</v>
      </c>
      <c r="C5" s="19"/>
    </row>
    <row r="6" spans="1:9" ht="30" x14ac:dyDescent="0.2">
      <c r="A6" s="70" t="s">
        <v>339</v>
      </c>
      <c r="B6" s="55" t="str">
        <f>Language!B193</f>
        <v>Are all original observations/results of the laboratory recorded in a worksheet or electronic database?</v>
      </c>
      <c r="C6" s="73"/>
      <c r="D6" s="86"/>
      <c r="E6" s="75"/>
      <c r="F6" s="27" t="str">
        <f>IF(D6=1,1,IF(D6=3,0,IF(D6=2,0.5," ")))</f>
        <v xml:space="preserve"> </v>
      </c>
      <c r="G6" s="27" t="str">
        <f>F6</f>
        <v xml:space="preserve"> </v>
      </c>
    </row>
    <row r="7" spans="1:9" ht="15" x14ac:dyDescent="0.2">
      <c r="A7" s="70" t="s">
        <v>340</v>
      </c>
      <c r="B7" s="55" t="str">
        <f>Language!B194</f>
        <v>Are results reported and recorded in a standardized format?</v>
      </c>
      <c r="C7" s="87" t="s">
        <v>366</v>
      </c>
      <c r="D7" s="86"/>
      <c r="E7" s="75"/>
      <c r="F7" s="27" t="str">
        <f>IF(D7=1,1,IF(D7=3,0,IF(D7=2,0.5," ")))</f>
        <v xml:space="preserve"> </v>
      </c>
      <c r="G7" s="27" t="str">
        <f>F7</f>
        <v xml:space="preserve"> </v>
      </c>
    </row>
    <row r="8" spans="1:9" ht="15" x14ac:dyDescent="0.2">
      <c r="A8" s="70"/>
      <c r="B8" s="237" t="str">
        <f>Language!B195</f>
        <v>If yes or partial, does the report form include the following:</v>
      </c>
      <c r="C8" s="239"/>
      <c r="D8" s="239"/>
      <c r="E8" s="240"/>
    </row>
    <row r="9" spans="1:9" ht="15" x14ac:dyDescent="0.2">
      <c r="A9" s="70" t="s">
        <v>341</v>
      </c>
      <c r="B9" s="85" t="str">
        <f>Language!B196</f>
        <v>Name of the laboratory?</v>
      </c>
      <c r="C9" s="73"/>
      <c r="D9" s="86"/>
      <c r="E9" s="75"/>
      <c r="F9" s="27" t="str">
        <f>IF(D9=1,1,IF(D9=3,0,IF(D9=2,0.5," ")))</f>
        <v xml:space="preserve"> </v>
      </c>
      <c r="G9" s="27" t="str">
        <f>IF(COUNT(F9:F23)=0," ",AVERAGE(F9:F23))</f>
        <v xml:space="preserve"> </v>
      </c>
    </row>
    <row r="10" spans="1:9" ht="15" x14ac:dyDescent="0.2">
      <c r="A10" s="70" t="s">
        <v>342</v>
      </c>
      <c r="B10" s="85" t="str">
        <f>Language!B197</f>
        <v>Patient identification?</v>
      </c>
      <c r="C10" s="73"/>
      <c r="D10" s="86"/>
      <c r="E10" s="75"/>
      <c r="F10" s="27" t="str">
        <f t="shared" ref="F10:F28" si="0">IF(D10=1,1,IF(D10=3,0,IF(D10=2,0.5," ")))</f>
        <v xml:space="preserve"> </v>
      </c>
    </row>
    <row r="11" spans="1:9" ht="15" x14ac:dyDescent="0.2">
      <c r="A11" s="70" t="s">
        <v>343</v>
      </c>
      <c r="B11" s="85" t="str">
        <f>Language!B198</f>
        <v>Requester identification?</v>
      </c>
      <c r="C11" s="73"/>
      <c r="D11" s="86"/>
      <c r="E11" s="75"/>
      <c r="F11" s="27" t="str">
        <f t="shared" si="0"/>
        <v xml:space="preserve"> </v>
      </c>
    </row>
    <row r="12" spans="1:9" ht="15" x14ac:dyDescent="0.2">
      <c r="A12" s="70" t="s">
        <v>397</v>
      </c>
      <c r="B12" s="85" t="str">
        <f>Language!B199</f>
        <v>Sample type?</v>
      </c>
      <c r="C12" s="73"/>
      <c r="D12" s="86"/>
      <c r="E12" s="75"/>
      <c r="F12" s="27" t="str">
        <f t="shared" si="0"/>
        <v xml:space="preserve"> </v>
      </c>
    </row>
    <row r="13" spans="1:9" ht="15" x14ac:dyDescent="0.2">
      <c r="A13" s="70" t="s">
        <v>398</v>
      </c>
      <c r="B13" s="85" t="str">
        <f>Language!B200</f>
        <v>Examination method?</v>
      </c>
      <c r="C13" s="73"/>
      <c r="D13" s="86"/>
      <c r="E13" s="75"/>
      <c r="F13" s="27" t="str">
        <f t="shared" si="0"/>
        <v xml:space="preserve"> </v>
      </c>
    </row>
    <row r="14" spans="1:9" ht="15" x14ac:dyDescent="0.2">
      <c r="A14" s="70" t="s">
        <v>399</v>
      </c>
      <c r="B14" s="85" t="str">
        <f>Language!B201</f>
        <v>Date of sample collection?</v>
      </c>
      <c r="C14" s="73"/>
      <c r="D14" s="86"/>
      <c r="E14" s="75"/>
      <c r="F14" s="27" t="str">
        <f t="shared" si="0"/>
        <v xml:space="preserve"> </v>
      </c>
    </row>
    <row r="15" spans="1:9" ht="15" x14ac:dyDescent="0.2">
      <c r="A15" s="70" t="s">
        <v>400</v>
      </c>
      <c r="B15" s="85" t="str">
        <f>Language!B202</f>
        <v>Time of sample collection?</v>
      </c>
      <c r="C15" s="73"/>
      <c r="D15" s="86"/>
      <c r="E15" s="75"/>
      <c r="F15" s="27" t="str">
        <f t="shared" si="0"/>
        <v xml:space="preserve"> </v>
      </c>
    </row>
    <row r="16" spans="1:9" ht="15" x14ac:dyDescent="0.2">
      <c r="A16" s="70" t="s">
        <v>401</v>
      </c>
      <c r="B16" s="85" t="str">
        <f>Language!B203</f>
        <v>Date of receipt of the sample by the laboratory?</v>
      </c>
      <c r="C16" s="73"/>
      <c r="D16" s="86"/>
      <c r="E16" s="75"/>
      <c r="F16" s="27" t="str">
        <f t="shared" si="0"/>
        <v xml:space="preserve"> </v>
      </c>
    </row>
    <row r="17" spans="1:7" ht="15" x14ac:dyDescent="0.2">
      <c r="A17" s="70" t="s">
        <v>402</v>
      </c>
      <c r="B17" s="85" t="str">
        <f>Language!B204</f>
        <v>Time of receipt of the sample by the laboratory?</v>
      </c>
      <c r="C17" s="73"/>
      <c r="D17" s="86"/>
      <c r="E17" s="75"/>
      <c r="F17" s="27" t="str">
        <f t="shared" si="0"/>
        <v xml:space="preserve"> </v>
      </c>
    </row>
    <row r="18" spans="1:7" ht="15" x14ac:dyDescent="0.2">
      <c r="A18" s="70" t="s">
        <v>403</v>
      </c>
      <c r="B18" s="85" t="str">
        <f>Language!B205</f>
        <v>Date of release of report?</v>
      </c>
      <c r="C18" s="73"/>
      <c r="D18" s="86"/>
      <c r="E18" s="75"/>
      <c r="F18" s="27" t="str">
        <f t="shared" si="0"/>
        <v xml:space="preserve"> </v>
      </c>
    </row>
    <row r="19" spans="1:7" ht="15" x14ac:dyDescent="0.2">
      <c r="A19" s="70" t="s">
        <v>404</v>
      </c>
      <c r="B19" s="85" t="str">
        <f>Language!B206</f>
        <v>Time of release of report?</v>
      </c>
      <c r="C19" s="73"/>
      <c r="D19" s="86"/>
      <c r="E19" s="75"/>
      <c r="F19" s="27" t="str">
        <f t="shared" si="0"/>
        <v xml:space="preserve"> </v>
      </c>
    </row>
    <row r="20" spans="1:7" ht="12.75" customHeight="1" x14ac:dyDescent="0.2">
      <c r="A20" s="70" t="s">
        <v>405</v>
      </c>
      <c r="B20" s="85" t="str">
        <f>Language!B207</f>
        <v>Results reported in International System of Units (where applicable)?</v>
      </c>
      <c r="C20" s="73"/>
      <c r="D20" s="86"/>
      <c r="E20" s="75"/>
      <c r="F20" s="27" t="str">
        <f t="shared" si="0"/>
        <v xml:space="preserve"> </v>
      </c>
    </row>
    <row r="21" spans="1:7" ht="15" x14ac:dyDescent="0.2">
      <c r="A21" s="70" t="s">
        <v>406</v>
      </c>
      <c r="B21" s="85" t="str">
        <f>Language!B208</f>
        <v>Biological reference intervals (where applicable)?</v>
      </c>
      <c r="C21" s="73"/>
      <c r="D21" s="86"/>
      <c r="E21" s="75"/>
      <c r="F21" s="27" t="str">
        <f t="shared" si="0"/>
        <v xml:space="preserve"> </v>
      </c>
    </row>
    <row r="22" spans="1:7" ht="15" x14ac:dyDescent="0.2">
      <c r="A22" s="70" t="s">
        <v>407</v>
      </c>
      <c r="B22" s="85" t="str">
        <f>Language!B209</f>
        <v>Interpretation (where appropriate)?</v>
      </c>
      <c r="C22" s="73"/>
      <c r="D22" s="86"/>
      <c r="E22" s="75"/>
      <c r="F22" s="27" t="str">
        <f t="shared" si="0"/>
        <v xml:space="preserve"> </v>
      </c>
    </row>
    <row r="23" spans="1:7" ht="15" x14ac:dyDescent="0.2">
      <c r="A23" s="70" t="s">
        <v>408</v>
      </c>
      <c r="B23" s="85" t="str">
        <f>Language!B210</f>
        <v>Identification and signature of the person authorizing the release of the report?</v>
      </c>
      <c r="C23" s="73"/>
      <c r="D23" s="86"/>
      <c r="E23" s="75"/>
      <c r="F23" s="27" t="str">
        <f t="shared" si="0"/>
        <v xml:space="preserve"> </v>
      </c>
    </row>
    <row r="24" spans="1:7" ht="12.75" customHeight="1" x14ac:dyDescent="0.2">
      <c r="A24" s="70" t="s">
        <v>409</v>
      </c>
      <c r="B24" s="55" t="str">
        <f>Language!B211</f>
        <v>Are the results reviewed and authorized before the results are released?</v>
      </c>
      <c r="C24" s="73"/>
      <c r="D24" s="86"/>
      <c r="E24" s="75"/>
      <c r="F24" s="27" t="str">
        <f t="shared" si="0"/>
        <v xml:space="preserve"> </v>
      </c>
      <c r="G24" s="27" t="str">
        <f>F24</f>
        <v xml:space="preserve"> </v>
      </c>
    </row>
    <row r="25" spans="1:7" ht="15" x14ac:dyDescent="0.2">
      <c r="A25" s="70" t="s">
        <v>909</v>
      </c>
      <c r="B25" s="55" t="str">
        <f>Language!B212</f>
        <v>Is there a system in place to track if reports have been issued and received?</v>
      </c>
      <c r="C25" s="73"/>
      <c r="D25" s="86"/>
      <c r="E25" s="75"/>
      <c r="F25" s="27" t="str">
        <f t="shared" si="0"/>
        <v xml:space="preserve"> </v>
      </c>
      <c r="G25" s="27" t="str">
        <f>F25</f>
        <v xml:space="preserve"> </v>
      </c>
    </row>
    <row r="26" spans="1:7" ht="25.5" customHeight="1" x14ac:dyDescent="0.2">
      <c r="A26" s="70" t="s">
        <v>910</v>
      </c>
      <c r="B26" s="55" t="str">
        <f>Language!B213</f>
        <v>When samples need to be referred further to another laboratory, is there procedure to define how report is then issued and by which laboratory?</v>
      </c>
      <c r="C26" s="73"/>
      <c r="D26" s="86"/>
      <c r="E26" s="75"/>
      <c r="F26" s="27" t="str">
        <f t="shared" si="0"/>
        <v xml:space="preserve"> </v>
      </c>
      <c r="G26" s="27" t="str">
        <f>F26</f>
        <v xml:space="preserve"> </v>
      </c>
    </row>
    <row r="27" spans="1:7" ht="30" x14ac:dyDescent="0.2">
      <c r="A27" s="70" t="s">
        <v>911</v>
      </c>
      <c r="B27" s="55" t="str">
        <f>Language!B214</f>
        <v>Is there an immediate notification of physicians when results are critical for patient care?</v>
      </c>
      <c r="C27" s="87" t="s">
        <v>366</v>
      </c>
      <c r="D27" s="86"/>
      <c r="E27" s="75"/>
      <c r="F27" s="27" t="str">
        <f t="shared" si="0"/>
        <v xml:space="preserve"> </v>
      </c>
      <c r="G27" s="27" t="str">
        <f>F27</f>
        <v xml:space="preserve"> </v>
      </c>
    </row>
    <row r="28" spans="1:7" ht="30" x14ac:dyDescent="0.2">
      <c r="A28" s="70" t="s">
        <v>912</v>
      </c>
      <c r="B28" s="55" t="str">
        <f>Language!B215</f>
        <v>Is there an immediate notification of relevant ministry/surveillance network when results are critical?</v>
      </c>
      <c r="C28" s="87" t="s">
        <v>366</v>
      </c>
      <c r="D28" s="86"/>
      <c r="E28" s="75"/>
      <c r="F28" s="27" t="str">
        <f t="shared" si="0"/>
        <v xml:space="preserve"> </v>
      </c>
      <c r="G28" s="27" t="str">
        <f>F28</f>
        <v xml:space="preserve"> </v>
      </c>
    </row>
    <row r="30" spans="1:7" ht="19.5" x14ac:dyDescent="0.2">
      <c r="B30" s="221" t="str">
        <f>Language!B216</f>
        <v>Data analysis and statistics</v>
      </c>
      <c r="C30" s="19"/>
    </row>
    <row r="31" spans="1:7" ht="30" x14ac:dyDescent="0.2">
      <c r="A31" s="90" t="s">
        <v>913</v>
      </c>
      <c r="B31" s="55" t="str">
        <f>Language!B217</f>
        <v>Can the laboratory provide basic statistical data (e.g. number of tests ordered, aggregated qualitative/quantitative data, etc.)?</v>
      </c>
      <c r="C31" s="73"/>
      <c r="D31" s="86"/>
      <c r="E31" s="75"/>
      <c r="F31" s="27" t="str">
        <f>IF(D31=1,1,IF(D31=3,0,IF(D31=2,0.5," ")))</f>
        <v xml:space="preserve"> </v>
      </c>
      <c r="G31" s="27" t="str">
        <f>F31</f>
        <v xml:space="preserve"> </v>
      </c>
    </row>
    <row r="32" spans="1:7" ht="15" x14ac:dyDescent="0.2">
      <c r="A32" s="90" t="s">
        <v>914</v>
      </c>
      <c r="B32" s="55" t="str">
        <f>Language!B218</f>
        <v>If yes or partial, are statistical data analysed and used?</v>
      </c>
      <c r="C32" s="73"/>
      <c r="D32" s="86"/>
      <c r="E32" s="75"/>
      <c r="F32" s="27" t="str">
        <f>IF(D32=1,1,IF(D32=3,0,IF(D32=2,0.5," ")))</f>
        <v xml:space="preserve"> </v>
      </c>
      <c r="G32" s="27" t="str">
        <f>F32</f>
        <v xml:space="preserve"> </v>
      </c>
    </row>
    <row r="33" spans="1:7" ht="15" x14ac:dyDescent="0.2">
      <c r="A33" s="90" t="s">
        <v>915</v>
      </c>
      <c r="B33" s="55" t="str">
        <f>Language!B219</f>
        <v>Are periodic summary activity reports prepared?</v>
      </c>
      <c r="C33" s="73" t="s">
        <v>366</v>
      </c>
      <c r="D33" s="86"/>
      <c r="E33" s="75"/>
      <c r="F33" s="27" t="str">
        <f>IF(D33=1,1,IF(D33=3,0,IF(D33=2,0.5," ")))</f>
        <v xml:space="preserve"> </v>
      </c>
      <c r="G33" s="27" t="str">
        <f>F33</f>
        <v xml:space="preserve"> </v>
      </c>
    </row>
    <row r="35" spans="1:7" ht="19.5" x14ac:dyDescent="0.2">
      <c r="B35" s="221" t="str">
        <f>Language!B220</f>
        <v>Data security - Confidentiality</v>
      </c>
      <c r="C35" s="19"/>
    </row>
    <row r="36" spans="1:7" ht="15" x14ac:dyDescent="0.2">
      <c r="A36" s="90" t="s">
        <v>916</v>
      </c>
      <c r="B36" s="55" t="str">
        <f>Language!B221</f>
        <v>Are access and modification of patient data protected for paper-based system?</v>
      </c>
      <c r="C36" s="73"/>
      <c r="D36" s="86"/>
      <c r="E36" s="75"/>
      <c r="F36" s="27" t="str">
        <f>IF(D36=1,1,IF(D36=3,0,IF(D36=2,0.5," ")))</f>
        <v xml:space="preserve"> </v>
      </c>
      <c r="G36" s="27" t="str">
        <f>F36</f>
        <v xml:space="preserve"> </v>
      </c>
    </row>
    <row r="37" spans="1:7" ht="15" x14ac:dyDescent="0.2">
      <c r="A37" s="90" t="s">
        <v>917</v>
      </c>
      <c r="B37" s="55" t="str">
        <f>Language!B222</f>
        <v>Are access and modification of patient data protected for electronic system?</v>
      </c>
      <c r="C37" s="73"/>
      <c r="D37" s="86"/>
      <c r="E37" s="75"/>
      <c r="F37" s="27" t="str">
        <f>IF(D37=1,1,IF(D37=3,0,IF(D37=2,0.5," ")))</f>
        <v xml:space="preserve"> </v>
      </c>
      <c r="G37" s="27" t="str">
        <f>F37</f>
        <v xml:space="preserve"> </v>
      </c>
    </row>
    <row r="38" spans="1:7" ht="30" x14ac:dyDescent="0.2">
      <c r="A38" s="90" t="s">
        <v>758</v>
      </c>
      <c r="B38" s="55" t="str">
        <f>Language!B223</f>
        <v>Is efficient back-up in place to prevent loss of patient result data in case of theft or other incident for paper-based system?</v>
      </c>
      <c r="C38" s="73"/>
      <c r="D38" s="86"/>
      <c r="E38" s="75"/>
      <c r="F38" s="27" t="str">
        <f>IF(D38=1,1,IF(D38=3,0,IF(D38=2,0.5," ")))</f>
        <v xml:space="preserve"> </v>
      </c>
      <c r="G38" s="27" t="str">
        <f>F38</f>
        <v xml:space="preserve"> </v>
      </c>
    </row>
    <row r="39" spans="1:7" ht="30" x14ac:dyDescent="0.2">
      <c r="A39" s="90" t="s">
        <v>759</v>
      </c>
      <c r="B39" s="55" t="str">
        <f>Language!B224</f>
        <v>Is efficient back-up in place to prevent loss of patient result data in case of theft or computer failure or other incident for electronic system?</v>
      </c>
      <c r="C39" s="73"/>
      <c r="D39" s="86"/>
      <c r="E39" s="75"/>
      <c r="F39" s="27" t="str">
        <f>IF(D39=1,1,IF(D39=3,0,IF(D39=2,0.5," ")))</f>
        <v xml:space="preserve"> </v>
      </c>
      <c r="G39" s="27" t="str">
        <f>F39</f>
        <v xml:space="preserve"> </v>
      </c>
    </row>
    <row r="40" spans="1:7" ht="30" x14ac:dyDescent="0.2">
      <c r="A40" s="90" t="s">
        <v>760</v>
      </c>
      <c r="B40" s="56" t="str">
        <f>Language!B225</f>
        <v>Are reported data (copies) retained as long as medically relevant or required by the legislation?</v>
      </c>
      <c r="C40" s="77"/>
      <c r="D40" s="86"/>
      <c r="E40" s="75"/>
      <c r="F40" s="27" t="str">
        <f>IF(D40=1,1,IF(D40=3,0,IF(D40=2,0.5," ")))</f>
        <v xml:space="preserve"> </v>
      </c>
      <c r="G40" s="27" t="str">
        <f>F40</f>
        <v xml:space="preserve"> </v>
      </c>
    </row>
    <row r="41" spans="1:7" s="18" customFormat="1" x14ac:dyDescent="0.2">
      <c r="A41" s="28"/>
      <c r="C41" s="28"/>
      <c r="D41" s="28"/>
      <c r="E41" s="15"/>
      <c r="F41" s="29"/>
      <c r="G41" s="29"/>
    </row>
    <row r="42" spans="1:7" ht="19.5" x14ac:dyDescent="0.2">
      <c r="B42" s="221" t="str">
        <f>Language!B226</f>
        <v>IT and Laboratory Information System (LIS)</v>
      </c>
      <c r="C42" s="30"/>
      <c r="D42" s="28"/>
      <c r="E42" s="15"/>
    </row>
    <row r="43" spans="1:7" ht="15" x14ac:dyDescent="0.2">
      <c r="A43" s="92"/>
      <c r="B43" s="237" t="str">
        <f>Language!B227</f>
        <v>What are the softwares/applications used in the laboratory:</v>
      </c>
      <c r="C43" s="239"/>
      <c r="D43" s="239"/>
      <c r="E43" s="240"/>
    </row>
    <row r="44" spans="1:7" ht="15" x14ac:dyDescent="0.2">
      <c r="A44" s="70">
        <v>4.3099999999999996</v>
      </c>
      <c r="B44" s="98" t="str">
        <f>Language!B228</f>
        <v>Word processor?</v>
      </c>
      <c r="C44" s="103"/>
      <c r="D44" s="91"/>
      <c r="E44" s="75"/>
    </row>
    <row r="45" spans="1:7" ht="15" x14ac:dyDescent="0.2">
      <c r="A45" s="70">
        <v>4.32</v>
      </c>
      <c r="B45" s="85" t="str">
        <f>Language!B229</f>
        <v>Spreadsheet processor?</v>
      </c>
      <c r="C45" s="73"/>
      <c r="D45" s="91"/>
      <c r="E45" s="75"/>
    </row>
    <row r="46" spans="1:7" ht="15" x14ac:dyDescent="0.2">
      <c r="A46" s="70">
        <v>4.33</v>
      </c>
      <c r="B46" s="85" t="str">
        <f>Language!B230</f>
        <v>Presentation software?</v>
      </c>
      <c r="C46" s="73"/>
      <c r="D46" s="91"/>
      <c r="E46" s="75"/>
    </row>
    <row r="47" spans="1:7" ht="15" x14ac:dyDescent="0.2">
      <c r="A47" s="70">
        <v>4.34</v>
      </c>
      <c r="B47" s="85" t="str">
        <f>Language!B231</f>
        <v>Database software?</v>
      </c>
      <c r="C47" s="73"/>
      <c r="D47" s="91"/>
      <c r="E47" s="75"/>
    </row>
    <row r="48" spans="1:7" ht="15" x14ac:dyDescent="0.2">
      <c r="A48" s="70">
        <v>4.3499999999999996</v>
      </c>
      <c r="B48" s="85" t="str">
        <f>Language!B232</f>
        <v>Internet browsing?</v>
      </c>
      <c r="C48" s="73"/>
      <c r="D48" s="91"/>
      <c r="E48" s="75"/>
    </row>
    <row r="49" spans="1:5" ht="15" x14ac:dyDescent="0.2">
      <c r="A49" s="70">
        <v>4.3600000000000003</v>
      </c>
      <c r="B49" s="113" t="str">
        <f>Language!B233</f>
        <v>E-mail?</v>
      </c>
      <c r="C49" s="77"/>
      <c r="D49" s="91"/>
      <c r="E49" s="75"/>
    </row>
    <row r="50" spans="1:5" ht="15" x14ac:dyDescent="0.2">
      <c r="A50" s="70">
        <v>4.37</v>
      </c>
      <c r="B50" s="113" t="str">
        <f>Language!B234</f>
        <v>LIS?</v>
      </c>
      <c r="C50" s="77"/>
      <c r="D50" s="91"/>
      <c r="E50" s="75"/>
    </row>
    <row r="51" spans="1:5" ht="15" x14ac:dyDescent="0.2">
      <c r="A51" s="70"/>
      <c r="B51" s="85" t="str">
        <f>Language!B235</f>
        <v>If yes or partial for LIS:</v>
      </c>
      <c r="C51" s="235"/>
      <c r="D51" s="235"/>
      <c r="E51" s="236"/>
    </row>
    <row r="52" spans="1:5" ht="15" x14ac:dyDescent="0.2">
      <c r="A52" s="70">
        <v>4.38</v>
      </c>
      <c r="B52" s="114" t="str">
        <f>Language!B236</f>
        <v>Are data retrievable within an acceptable timeframe?</v>
      </c>
      <c r="C52" s="77"/>
      <c r="D52" s="91"/>
      <c r="E52" s="75"/>
    </row>
    <row r="53" spans="1:5" ht="15" x14ac:dyDescent="0.2">
      <c r="A53" s="70">
        <v>4.3899999999999997</v>
      </c>
      <c r="B53" s="114" t="str">
        <f>Language!B237</f>
        <v>Can the system be used for data analysis?</v>
      </c>
      <c r="C53" s="77"/>
      <c r="D53" s="91"/>
      <c r="E53" s="75"/>
    </row>
    <row r="55" spans="1:5" ht="15" x14ac:dyDescent="0.2">
      <c r="B55" s="222" t="str">
        <f>Language!B589</f>
        <v>Comments</v>
      </c>
      <c r="C55" s="33"/>
    </row>
  </sheetData>
  <sheetProtection sheet="1" objects="1" scenarios="1"/>
  <customSheetViews>
    <customSheetView guid="{16BD123E-21AA-4DA4-B477-56A28E780F44}" fitToPage="1" topLeftCell="A30">
      <selection activeCell="B54" sqref="B54"/>
      <pageMargins left="0.39370078740157483" right="0.39370078740157483" top="0.98425196850393704" bottom="0.78740157480314965" header="0.51181102362204722" footer="0.39370078740157483"/>
      <pageSetup paperSize="9" scale="73" fitToHeight="2" orientation="portrait" r:id="rId1"/>
      <headerFooter alignWithMargins="0">
        <oddHeader>&amp;LAnnex 2 - LAQ - Specimen collection, processing and transport&amp;R&amp;"Arial,Italic"WORKING DOCUMENT - NOT FOR DISTRIBUTION</oddHeader>
        <oddFooter>&amp;L&amp;P</oddFooter>
      </headerFooter>
    </customSheetView>
    <customSheetView guid="{F20950B5-8E18-4725-A4D5-C46AEC554D85}" fitToPage="1" showRuler="0">
      <selection activeCell="C58" sqref="C58"/>
      <pageMargins left="0.39370078740157483" right="0.39370078740157483" top="0.98425196850393704" bottom="0.78740157480314965" header="0.51181102362204722" footer="0.39370078740157483"/>
      <pageSetup paperSize="9" scale="73" fitToHeight="2" orientation="portrait" r:id="rId2"/>
      <headerFooter alignWithMargins="0">
        <oddHeader>&amp;LAnnex 2 - LAQ - Specimen collection, processing and transport&amp;R&amp;"Arial,Italic"WORKING DOCUMENT - NOT FOR DISTRIBUTION</oddHeader>
        <oddFooter>&amp;L&amp;P</oddFooter>
      </headerFooter>
    </customSheetView>
    <customSheetView guid="{23E97C69-870E-4B81-B9F8-7E314BCA18CA}" showPageBreaks="1" fitToPage="1" printArea="1" showRuler="0">
      <selection activeCell="B2" sqref="B2"/>
      <pageMargins left="0.39370078740157483" right="0.39370078740157483" top="0.98425196850393704" bottom="0.78740157480314965" header="0.51181102362204722" footer="0.39370078740157483"/>
      <pageSetup paperSize="9" scale="73" fitToHeight="2" orientation="portrait" r:id="rId3"/>
      <headerFooter alignWithMargins="0">
        <oddHeader>&amp;LAnnex 2 - LAQ - Specimen collection, processing and transport&amp;R&amp;"Arial,Italic"WORKING DOCUMENT - NOT FOR DISTRIBUTION</oddHeader>
        <oddFooter>&amp;L&amp;P</oddFooter>
      </headerFooter>
    </customSheetView>
  </customSheetViews>
  <mergeCells count="2">
    <mergeCell ref="B8:E8"/>
    <mergeCell ref="B43:E43"/>
  </mergeCells>
  <phoneticPr fontId="1" type="noConversion"/>
  <dataValidations count="1">
    <dataValidation type="list" allowBlank="1" showInputMessage="1" showErrorMessage="1" sqref="D31:D33 D9:D28 D6:D7 D36:D40 D44:D50 D52:D53">
      <formula1>$I$1:$I$4</formula1>
    </dataValidation>
  </dataValidations>
  <pageMargins left="0.39370078740157483" right="0.39370078740157483" top="0.98425196850393704" bottom="0.78740157480314965" header="0.51181102362204722" footer="0.39370078740157483"/>
  <pageSetup paperSize="9" scale="86" fitToHeight="15" orientation="landscape" r:id="rId4"/>
  <headerFooter alignWithMargins="0">
    <oddHeader>&amp;LAnnex 2: LAT/Facility - Data and information management</oddHeader>
  </headerFooter>
  <rowBreaks count="1" manualBreakCount="1">
    <brk id="29" max="4" man="1"/>
  </rowBreaks>
  <ignoredErrors>
    <ignoredError sqref="A1 A6:A28 A31:A40" numberStoredAsText="1"/>
  </ignoredError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J40"/>
  <sheetViews>
    <sheetView zoomScaleNormal="100" workbookViewId="0">
      <selection activeCell="B3" sqref="B3"/>
    </sheetView>
  </sheetViews>
  <sheetFormatPr defaultRowHeight="12.75" x14ac:dyDescent="0.2"/>
  <cols>
    <col min="1" max="1" width="6.7109375" style="3" customWidth="1"/>
    <col min="2" max="2" width="70.7109375" style="2" customWidth="1"/>
    <col min="3" max="4" width="12.7109375" style="3" customWidth="1"/>
    <col min="5" max="5" width="60.7109375" style="2" customWidth="1"/>
    <col min="6" max="7" width="9.140625" style="4"/>
    <col min="8" max="16384" width="9.140625" style="2"/>
  </cols>
  <sheetData>
    <row r="1" spans="1:10" ht="24.75" x14ac:dyDescent="0.2">
      <c r="A1" s="54" t="s">
        <v>422</v>
      </c>
      <c r="B1" s="54" t="str">
        <f>Language!B238</f>
        <v xml:space="preserve">Consumables and reagents </v>
      </c>
      <c r="C1" s="52" t="str">
        <f>IF(COUNT(G6:G38)=0," ",AVERAGE(G6:G38))</f>
        <v xml:space="preserve"> </v>
      </c>
      <c r="D1" s="1"/>
      <c r="E1" s="12"/>
      <c r="I1" s="3">
        <v>1</v>
      </c>
      <c r="J1" s="3"/>
    </row>
    <row r="2" spans="1:10" ht="15" customHeight="1" x14ac:dyDescent="0.2">
      <c r="A2" s="115"/>
      <c r="B2" s="116" t="str">
        <f>Language!B38</f>
        <v>Possible answers (unless otherwise advised): 1.Yes; 2.Partial; 3.No; 4.Non applicable</v>
      </c>
      <c r="C2" s="117"/>
      <c r="D2" s="118"/>
      <c r="E2" s="119"/>
      <c r="I2" s="3">
        <v>2</v>
      </c>
      <c r="J2" s="3"/>
    </row>
    <row r="3" spans="1:10" ht="15" x14ac:dyDescent="0.2">
      <c r="A3" s="115"/>
      <c r="B3" s="120"/>
      <c r="C3" s="115"/>
      <c r="D3" s="118"/>
      <c r="E3" s="119"/>
      <c r="I3" s="3">
        <v>3</v>
      </c>
      <c r="J3" s="3"/>
    </row>
    <row r="4" spans="1:10" ht="30" x14ac:dyDescent="0.2">
      <c r="A4" s="115"/>
      <c r="B4" s="120"/>
      <c r="C4" s="118" t="str">
        <f>Language!B35</f>
        <v>Documents to be collected</v>
      </c>
      <c r="D4" s="118" t="str">
        <f>Language!B36</f>
        <v>1; 2; 3; 4</v>
      </c>
      <c r="E4" s="118" t="str">
        <f>Language!B37</f>
        <v>Provide here the answer to the open question/s and/or insert any additional information</v>
      </c>
      <c r="I4" s="3">
        <v>4</v>
      </c>
      <c r="J4" s="3"/>
    </row>
    <row r="5" spans="1:10" ht="24.75" x14ac:dyDescent="0.2">
      <c r="B5" s="221" t="str">
        <f>Language!B239</f>
        <v>Procurement</v>
      </c>
      <c r="C5" s="54"/>
      <c r="J5" s="3"/>
    </row>
    <row r="6" spans="1:10" ht="15" x14ac:dyDescent="0.2">
      <c r="A6" s="118" t="s">
        <v>423</v>
      </c>
      <c r="B6" s="121" t="str">
        <f>Language!B240</f>
        <v>Are lists of manufacturers/suppliers and catalogues of reagents available?</v>
      </c>
      <c r="C6" s="122" t="s">
        <v>366</v>
      </c>
      <c r="D6" s="86"/>
      <c r="E6" s="65"/>
      <c r="F6" s="4" t="str">
        <f>IF(D6=1,1,IF(D6=3,0,IF(D6=2,0.5," ")))</f>
        <v xml:space="preserve"> </v>
      </c>
      <c r="G6" s="4" t="str">
        <f>F6</f>
        <v xml:space="preserve"> </v>
      </c>
      <c r="J6" s="3"/>
    </row>
    <row r="7" spans="1:10" ht="30" x14ac:dyDescent="0.2">
      <c r="A7" s="118" t="s">
        <v>424</v>
      </c>
      <c r="B7" s="121" t="str">
        <f>Language!B241</f>
        <v>If applicable, are the consumables and reagents ordered in the list of registered supplies at national level?</v>
      </c>
      <c r="C7" s="123"/>
      <c r="D7" s="86"/>
      <c r="E7" s="65"/>
      <c r="F7" s="4" t="str">
        <f>IF(D7=1,1,IF(D7=3,0,IF(D7=2,0.5," ")))</f>
        <v xml:space="preserve"> </v>
      </c>
      <c r="G7" s="4" t="str">
        <f>F7</f>
        <v xml:space="preserve"> </v>
      </c>
    </row>
    <row r="8" spans="1:10" ht="45" x14ac:dyDescent="0.2">
      <c r="A8" s="118" t="s">
        <v>425</v>
      </c>
      <c r="B8" s="121" t="str">
        <f>Language!B242</f>
        <v xml:space="preserve">Does the laboratory experience problems with reagent delivery like delays, temperature not adequate, reference error, etc. (1.Never; 2.Sometimes; 3.Regularly; 4.Non applicable)? </v>
      </c>
      <c r="C8" s="123"/>
      <c r="D8" s="91"/>
      <c r="E8" s="65"/>
    </row>
    <row r="9" spans="1:10" ht="30" x14ac:dyDescent="0.2">
      <c r="A9" s="118" t="s">
        <v>426</v>
      </c>
      <c r="B9" s="124" t="str">
        <f>Language!B243</f>
        <v>Is there a responsible staff for consumable and reagent management (inventory, order, etc.)?</v>
      </c>
      <c r="C9" s="125"/>
      <c r="D9" s="86"/>
      <c r="E9" s="65"/>
      <c r="F9" s="4" t="str">
        <f>IF(D9=1,1,IF(D9=3,0,IF(D9=2,0.5," ")))</f>
        <v xml:space="preserve"> </v>
      </c>
      <c r="G9" s="4" t="str">
        <f>F9</f>
        <v xml:space="preserve"> </v>
      </c>
    </row>
    <row r="10" spans="1:10" ht="15" x14ac:dyDescent="0.2">
      <c r="A10" s="118">
        <v>5.5</v>
      </c>
      <c r="B10" s="124" t="str">
        <f>Language!B244</f>
        <v>Is the purchase of consumables and reagents recorded?</v>
      </c>
      <c r="C10" s="126" t="s">
        <v>366</v>
      </c>
      <c r="D10" s="86"/>
      <c r="E10" s="65"/>
      <c r="F10" s="4" t="str">
        <f>IF(D10=1,1,IF(D10=3,0,IF(D10=2,0.5," ")))</f>
        <v xml:space="preserve"> </v>
      </c>
      <c r="G10" s="4" t="str">
        <f>F10</f>
        <v xml:space="preserve"> </v>
      </c>
    </row>
    <row r="11" spans="1:10" s="6" customFormat="1" ht="15" customHeight="1" x14ac:dyDescent="0.2">
      <c r="A11" s="5"/>
      <c r="C11" s="5"/>
      <c r="D11" s="5"/>
      <c r="F11" s="7"/>
      <c r="G11" s="7"/>
    </row>
    <row r="12" spans="1:10" ht="24.75" x14ac:dyDescent="0.2">
      <c r="B12" s="221" t="str">
        <f>Language!B245</f>
        <v>Inventory and storage</v>
      </c>
      <c r="C12" s="54"/>
      <c r="D12" s="8"/>
      <c r="E12" s="13"/>
      <c r="F12" s="7"/>
    </row>
    <row r="13" spans="1:10" ht="15" x14ac:dyDescent="0.2">
      <c r="A13" s="118">
        <v>5.6</v>
      </c>
      <c r="B13" s="127" t="str">
        <f>Language!B246</f>
        <v>Is there an inventory system for consumables and reagents?</v>
      </c>
      <c r="C13" s="128" t="s">
        <v>366</v>
      </c>
      <c r="D13" s="97"/>
      <c r="E13" s="65"/>
      <c r="F13" s="4" t="str">
        <f>IF(D13=1,1,IF(D13=3,0,IF(D13=2,0.5," ")))</f>
        <v xml:space="preserve"> </v>
      </c>
      <c r="G13" s="4" t="str">
        <f>F13</f>
        <v xml:space="preserve"> </v>
      </c>
    </row>
    <row r="14" spans="1:10" ht="15" x14ac:dyDescent="0.2">
      <c r="A14" s="118"/>
      <c r="B14" s="243" t="str">
        <f>Language!B247</f>
        <v>If yes or partial, does it include:</v>
      </c>
      <c r="C14" s="241"/>
      <c r="D14" s="241"/>
      <c r="E14" s="242"/>
    </row>
    <row r="15" spans="1:10" ht="15" x14ac:dyDescent="0.2">
      <c r="A15" s="129" t="s">
        <v>427</v>
      </c>
      <c r="B15" s="130" t="str">
        <f>Language!B248</f>
        <v>Quantity?</v>
      </c>
      <c r="C15" s="131"/>
      <c r="D15" s="97"/>
      <c r="E15" s="65"/>
      <c r="F15" s="4" t="str">
        <f>IF(D15=1,1,IF(D15=3,0,IF(D15=2,0.5," ")))</f>
        <v xml:space="preserve"> </v>
      </c>
      <c r="G15" s="4" t="str">
        <f>IF(COUNT(F15:F23)=0," ",AVERAGE(F15:F23))</f>
        <v xml:space="preserve"> </v>
      </c>
    </row>
    <row r="16" spans="1:10" ht="15" x14ac:dyDescent="0.2">
      <c r="A16" s="129" t="s">
        <v>428</v>
      </c>
      <c r="B16" s="132" t="str">
        <f>Language!B249</f>
        <v>Quality?</v>
      </c>
      <c r="C16" s="133"/>
      <c r="D16" s="97"/>
      <c r="E16" s="65"/>
      <c r="F16" s="4" t="str">
        <f t="shared" ref="F16:F26" si="0">IF(D16=1,1,IF(D16=3,0,IF(D16=2,0.5," ")))</f>
        <v xml:space="preserve"> </v>
      </c>
    </row>
    <row r="17" spans="1:7" ht="15" x14ac:dyDescent="0.2">
      <c r="A17" s="129" t="s">
        <v>429</v>
      </c>
      <c r="B17" s="132" t="str">
        <f>Language!B250</f>
        <v>Supplier?</v>
      </c>
      <c r="C17" s="133"/>
      <c r="D17" s="97"/>
      <c r="E17" s="65"/>
      <c r="F17" s="4" t="str">
        <f t="shared" si="0"/>
        <v xml:space="preserve"> </v>
      </c>
    </row>
    <row r="18" spans="1:7" ht="15" x14ac:dyDescent="0.2">
      <c r="A18" s="129" t="s">
        <v>430</v>
      </c>
      <c r="B18" s="132" t="str">
        <f>Language!B251</f>
        <v>Lot number?</v>
      </c>
      <c r="C18" s="133"/>
      <c r="D18" s="97"/>
      <c r="E18" s="65"/>
      <c r="F18" s="4" t="str">
        <f t="shared" si="0"/>
        <v xml:space="preserve"> </v>
      </c>
    </row>
    <row r="19" spans="1:7" ht="15" x14ac:dyDescent="0.2">
      <c r="A19" s="129" t="s">
        <v>431</v>
      </c>
      <c r="B19" s="132" t="str">
        <f>Language!B252</f>
        <v>Date of receipt?</v>
      </c>
      <c r="C19" s="133"/>
      <c r="D19" s="97"/>
      <c r="E19" s="65"/>
      <c r="F19" s="4" t="str">
        <f t="shared" si="0"/>
        <v xml:space="preserve"> </v>
      </c>
    </row>
    <row r="20" spans="1:7" s="6" customFormat="1" ht="15" x14ac:dyDescent="0.2">
      <c r="A20" s="129" t="s">
        <v>918</v>
      </c>
      <c r="B20" s="132" t="str">
        <f>Language!B253</f>
        <v>Appropriate storage?</v>
      </c>
      <c r="C20" s="133"/>
      <c r="D20" s="97"/>
      <c r="E20" s="65"/>
      <c r="F20" s="4" t="str">
        <f t="shared" si="0"/>
        <v xml:space="preserve"> </v>
      </c>
      <c r="G20" s="4"/>
    </row>
    <row r="21" spans="1:7" ht="15" x14ac:dyDescent="0.2">
      <c r="A21" s="129" t="s">
        <v>919</v>
      </c>
      <c r="B21" s="132" t="str">
        <f>Language!B254</f>
        <v>Expiration date?</v>
      </c>
      <c r="C21" s="133"/>
      <c r="D21" s="97"/>
      <c r="E21" s="65"/>
      <c r="F21" s="4" t="str">
        <f t="shared" si="0"/>
        <v xml:space="preserve"> </v>
      </c>
    </row>
    <row r="22" spans="1:7" ht="15" x14ac:dyDescent="0.2">
      <c r="A22" s="129" t="s">
        <v>920</v>
      </c>
      <c r="B22" s="132" t="str">
        <f>Language!B255</f>
        <v>Expected shelf life?</v>
      </c>
      <c r="C22" s="133"/>
      <c r="D22" s="97"/>
      <c r="E22" s="65"/>
      <c r="F22" s="4" t="str">
        <f t="shared" si="0"/>
        <v xml:space="preserve"> </v>
      </c>
    </row>
    <row r="23" spans="1:7" ht="15" x14ac:dyDescent="0.2">
      <c r="A23" s="129" t="s">
        <v>921</v>
      </c>
      <c r="B23" s="132" t="str">
        <f>Language!B256</f>
        <v>Date the material is placed in service?</v>
      </c>
      <c r="C23" s="133"/>
      <c r="D23" s="97"/>
      <c r="E23" s="65"/>
      <c r="F23" s="4" t="str">
        <f t="shared" si="0"/>
        <v xml:space="preserve"> </v>
      </c>
    </row>
    <row r="24" spans="1:7" ht="15" x14ac:dyDescent="0.2">
      <c r="A24" s="129" t="s">
        <v>922</v>
      </c>
      <c r="B24" s="121" t="str">
        <f>Language!B257</f>
        <v>Are consumables and reagents inspected upon receipt?</v>
      </c>
      <c r="C24" s="133"/>
      <c r="D24" s="97"/>
      <c r="E24" s="65"/>
      <c r="F24" s="4" t="str">
        <f t="shared" si="0"/>
        <v xml:space="preserve"> </v>
      </c>
      <c r="G24" s="4" t="str">
        <f>F24</f>
        <v xml:space="preserve"> </v>
      </c>
    </row>
    <row r="25" spans="1:7" ht="30" x14ac:dyDescent="0.2">
      <c r="A25" s="129" t="s">
        <v>923</v>
      </c>
      <c r="B25" s="121" t="str">
        <f>Language!B258</f>
        <v>If yes or partial, are there protocols for acceptance/rejection of consumables and reagents?</v>
      </c>
      <c r="C25" s="133"/>
      <c r="D25" s="97"/>
      <c r="E25" s="65"/>
      <c r="F25" s="4" t="str">
        <f t="shared" si="0"/>
        <v xml:space="preserve"> </v>
      </c>
      <c r="G25" s="4" t="str">
        <f>F25</f>
        <v xml:space="preserve"> </v>
      </c>
    </row>
    <row r="26" spans="1:7" ht="30" x14ac:dyDescent="0.2">
      <c r="A26" s="129" t="s">
        <v>924</v>
      </c>
      <c r="B26" s="124" t="str">
        <f>Language!B259</f>
        <v>Are consumables and reagents appropriately stored (temperature, humidity, etc.)?</v>
      </c>
      <c r="C26" s="125"/>
      <c r="D26" s="86"/>
      <c r="E26" s="65"/>
      <c r="F26" s="4" t="str">
        <f t="shared" si="0"/>
        <v xml:space="preserve"> </v>
      </c>
      <c r="G26" s="4" t="str">
        <f>F26</f>
        <v xml:space="preserve"> </v>
      </c>
    </row>
    <row r="27" spans="1:7" s="6" customFormat="1" ht="15" customHeight="1" x14ac:dyDescent="0.2">
      <c r="A27" s="5"/>
      <c r="C27" s="5"/>
      <c r="D27" s="5"/>
      <c r="F27" s="7"/>
      <c r="G27" s="7"/>
    </row>
    <row r="28" spans="1:7" s="6" customFormat="1" ht="24.75" x14ac:dyDescent="0.2">
      <c r="A28" s="5"/>
      <c r="B28" s="221" t="str">
        <f>Language!B260</f>
        <v>Use</v>
      </c>
      <c r="C28" s="54"/>
      <c r="D28" s="5"/>
      <c r="F28" s="7"/>
      <c r="G28" s="7"/>
    </row>
    <row r="29" spans="1:7" ht="15" x14ac:dyDescent="0.2">
      <c r="A29" s="118" t="s">
        <v>925</v>
      </c>
      <c r="B29" s="127" t="str">
        <f>Language!B261</f>
        <v>Is the date of opening clearly written on the reagents/kits?</v>
      </c>
      <c r="C29" s="128"/>
      <c r="D29" s="97"/>
      <c r="E29" s="65"/>
      <c r="F29" s="4" t="str">
        <f>IF(D29=1,1,IF(D29=3,0,IF(D29=2,0.5," ")))</f>
        <v xml:space="preserve"> </v>
      </c>
      <c r="G29" s="4" t="str">
        <f>F29</f>
        <v xml:space="preserve"> </v>
      </c>
    </row>
    <row r="30" spans="1:7" ht="30" x14ac:dyDescent="0.2">
      <c r="A30" s="118" t="s">
        <v>926</v>
      </c>
      <c r="B30" s="121" t="str">
        <f>Language!B262</f>
        <v>Are new reagents (new product, new lot, including home-made reagents) validated against old reagents or reference materials before use?</v>
      </c>
      <c r="C30" s="126"/>
      <c r="D30" s="97"/>
      <c r="E30" s="65"/>
      <c r="F30" s="4" t="str">
        <f>IF(D30=1,1,IF(D30=3,0,IF(D30=2,0.5," ")))</f>
        <v xml:space="preserve"> </v>
      </c>
      <c r="G30" s="4" t="str">
        <f>F30</f>
        <v xml:space="preserve"> </v>
      </c>
    </row>
    <row r="31" spans="1:7" ht="15" x14ac:dyDescent="0.2">
      <c r="A31" s="129" t="s">
        <v>927</v>
      </c>
      <c r="B31" s="214" t="str">
        <f>Language!B263</f>
        <v>Is the consumption rate monitored for consumables and reagents?</v>
      </c>
      <c r="C31" s="125" t="s">
        <v>366</v>
      </c>
      <c r="D31" s="97"/>
      <c r="E31" s="65"/>
      <c r="F31" s="4" t="str">
        <f>IF(D31=1,1,IF(D31=3,0,IF(D31=2,0.5," ")))</f>
        <v xml:space="preserve"> </v>
      </c>
      <c r="G31" s="4" t="str">
        <f>F31</f>
        <v xml:space="preserve"> </v>
      </c>
    </row>
    <row r="32" spans="1:7" ht="30" x14ac:dyDescent="0.2">
      <c r="A32" s="129" t="s">
        <v>928</v>
      </c>
      <c r="B32" s="210" t="str">
        <f>Language!B264</f>
        <v>Is there a system for accurately forecasting needs for consumables and reagents?</v>
      </c>
      <c r="C32" s="133"/>
      <c r="D32" s="97"/>
      <c r="E32" s="65"/>
      <c r="F32" s="4" t="str">
        <f>IF(D32=1,1,IF(D32=3,0,IF(D32=2,0.5," ")))</f>
        <v xml:space="preserve"> </v>
      </c>
      <c r="G32" s="4" t="str">
        <f>F32</f>
        <v xml:space="preserve"> </v>
      </c>
    </row>
    <row r="33" spans="1:7" ht="30" x14ac:dyDescent="0.2">
      <c r="A33" s="129" t="s">
        <v>929</v>
      </c>
      <c r="B33" s="210" t="str">
        <f>Language!B265</f>
        <v xml:space="preserve">Are disposable supplies (e.g. tips, plastic pipettes, gloves) reused (1.Never; 2.Sometimes; 3.Regularly; 4.Non applicable)? </v>
      </c>
      <c r="C33" s="125"/>
      <c r="D33" s="86"/>
      <c r="E33" s="65"/>
      <c r="F33" s="4" t="str">
        <f>IF(D33=1,1,IF(D33=3,0,IF(D33=2,0.5," ")))</f>
        <v xml:space="preserve"> </v>
      </c>
      <c r="G33" s="4" t="str">
        <f>F33</f>
        <v xml:space="preserve"> </v>
      </c>
    </row>
    <row r="34" spans="1:7" s="6" customFormat="1" ht="15" customHeight="1" x14ac:dyDescent="0.2">
      <c r="A34" s="5"/>
      <c r="C34" s="5"/>
      <c r="D34" s="5"/>
      <c r="F34" s="7"/>
      <c r="G34" s="7"/>
    </row>
    <row r="35" spans="1:7" s="6" customFormat="1" ht="24.75" x14ac:dyDescent="0.2">
      <c r="A35" s="5"/>
      <c r="B35" s="221" t="str">
        <f>Language!B266</f>
        <v>Expired reagents</v>
      </c>
      <c r="C35" s="54"/>
      <c r="D35" s="5"/>
      <c r="F35" s="7"/>
      <c r="G35" s="7"/>
    </row>
    <row r="36" spans="1:7" ht="30" x14ac:dyDescent="0.2">
      <c r="A36" s="118" t="s">
        <v>930</v>
      </c>
      <c r="B36" s="127" t="str">
        <f>Language!B267</f>
        <v xml:space="preserve">Are expired reagents used (1.Never; 2.Sometimes; 3.Regularly; 4.Non applicable)? </v>
      </c>
      <c r="C36" s="128"/>
      <c r="D36" s="97"/>
      <c r="E36" s="65"/>
      <c r="F36" s="4" t="str">
        <f>IF(D36=1,1,IF(D36=3,0,IF(D36=2,0.5," ")))</f>
        <v xml:space="preserve"> </v>
      </c>
      <c r="G36" s="4" t="str">
        <f>F36</f>
        <v xml:space="preserve"> </v>
      </c>
    </row>
    <row r="37" spans="1:7" ht="30" x14ac:dyDescent="0.2">
      <c r="A37" s="118" t="s">
        <v>931</v>
      </c>
      <c r="B37" s="121" t="str">
        <f>Language!B268</f>
        <v>If sometimes or regularly, is quality control performed on these expired reagents?</v>
      </c>
      <c r="C37" s="128"/>
      <c r="D37" s="97"/>
      <c r="E37" s="65"/>
      <c r="F37" s="4" t="str">
        <f>IF(D37=1,1,IF(D37=3,0,IF(D37=2,0.5," ")))</f>
        <v xml:space="preserve"> </v>
      </c>
      <c r="G37" s="4" t="str">
        <f>F37</f>
        <v xml:space="preserve"> </v>
      </c>
    </row>
    <row r="38" spans="1:7" ht="30" x14ac:dyDescent="0.2">
      <c r="A38" s="129" t="s">
        <v>352</v>
      </c>
      <c r="B38" s="214" t="str">
        <f>Language!B269</f>
        <v>If sometimes or regularly, does quality control testing demonstrate that the quality of reagents is still acceptable?</v>
      </c>
      <c r="C38" s="125"/>
      <c r="D38" s="86"/>
      <c r="E38" s="65"/>
      <c r="F38" s="4" t="str">
        <f>IF(D38=1,1,IF(D38=3,0,IF(D38=2,0.5," ")))</f>
        <v xml:space="preserve"> </v>
      </c>
      <c r="G38" s="4" t="str">
        <f>F38</f>
        <v xml:space="preserve"> </v>
      </c>
    </row>
    <row r="39" spans="1:7" x14ac:dyDescent="0.2">
      <c r="B39" s="6"/>
      <c r="C39" s="5"/>
    </row>
    <row r="40" spans="1:7" ht="24.75" x14ac:dyDescent="0.2">
      <c r="B40" s="222" t="str">
        <f>Language!B589</f>
        <v>Comments</v>
      </c>
      <c r="C40" s="54"/>
    </row>
  </sheetData>
  <sheetProtection sheet="1" objects="1" scenarios="1"/>
  <customSheetViews>
    <customSheetView guid="{16BD123E-21AA-4DA4-B477-56A28E780F44}" fitToPage="1">
      <selection activeCell="B10" sqref="B10"/>
      <pageMargins left="0.39370078740157483" right="0.39370078740157483" top="0.98425196850393704" bottom="0.78740157480314965" header="0.51181102362204722" footer="0.39370078740157483"/>
      <pageSetup scale="76" orientation="portrait" r:id="rId1"/>
      <headerFooter alignWithMargins="0">
        <oddHeader>&amp;LAnnex 2 - LAQ - Reagents and supplies&amp;R&amp;"Arial,Italic"WORKING DOCUMENT - NOT FOR DISTRIBUTION</oddHeader>
        <oddFooter>&amp;L&amp;P</oddFooter>
      </headerFooter>
    </customSheetView>
    <customSheetView guid="{F20950B5-8E18-4725-A4D5-C46AEC554D85}" fitToPage="1" showRuler="0">
      <selection activeCell="B17" sqref="B17"/>
      <pageMargins left="0.39370078740157483" right="0.39370078740157483" top="0.98425196850393704" bottom="0.78740157480314965" header="0.51181102362204722" footer="0.39370078740157483"/>
      <pageSetup scale="76" orientation="portrait" r:id="rId2"/>
      <headerFooter alignWithMargins="0">
        <oddHeader>&amp;LAnnex 2 - LAQ - Reagents and supplies&amp;R&amp;"Arial,Italic"WORKING DOCUMENT - NOT FOR DISTRIBUTION</oddHeader>
        <oddFooter>&amp;L&amp;P</oddFooter>
      </headerFooter>
    </customSheetView>
    <customSheetView guid="{23E97C69-870E-4B81-B9F8-7E314BCA18CA}" showPageBreaks="1" fitToPage="1" printArea="1" showRuler="0">
      <selection activeCell="D28" sqref="D28"/>
      <pageMargins left="0.39370078740157483" right="0.39370078740157483" top="0.98425196850393704" bottom="0.78740157480314965" header="0.51181102362204722" footer="0.39370078740157483"/>
      <pageSetup scale="76" orientation="portrait" r:id="rId3"/>
      <headerFooter alignWithMargins="0">
        <oddHeader>&amp;LAnnex 2 - LAQ - Reagents and supplies&amp;R&amp;"Arial,Italic"WORKING DOCUMENT - NOT FOR DISTRIBUTION</oddHeader>
        <oddFooter>&amp;L&amp;P</oddFooter>
      </headerFooter>
    </customSheetView>
  </customSheetViews>
  <mergeCells count="1">
    <mergeCell ref="B14:E14"/>
  </mergeCells>
  <phoneticPr fontId="1" type="noConversion"/>
  <dataValidations count="1">
    <dataValidation type="list" allowBlank="1" showInputMessage="1" showErrorMessage="1" sqref="D15:D26 D13 D6:D10 D29:D33 D36:D38">
      <formula1>$I$1:$I$4</formula1>
    </dataValidation>
  </dataValidations>
  <pageMargins left="0.39370078740157483" right="0.39370078740157483" top="0.98425196850393704" bottom="0.78740157480314965" header="0.51181102362204722" footer="0.39370078740157483"/>
  <pageSetup paperSize="9" scale="86" fitToHeight="10" orientation="landscape" r:id="rId4"/>
  <headerFooter alignWithMargins="0">
    <oddHeader>&amp;LAnnex 2: LAT/Facility - Consumables and reagents</oddHeader>
  </headerFooter>
  <rowBreaks count="1" manualBreakCount="1">
    <brk id="27" max="4" man="1"/>
  </rowBreaks>
  <ignoredErrors>
    <ignoredError sqref="A1:A39 A40:A65536" numberStoredAsText="1"/>
  </ignoredError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J115"/>
  <sheetViews>
    <sheetView zoomScaleNormal="100" workbookViewId="0">
      <selection activeCell="B3" sqref="B3"/>
    </sheetView>
  </sheetViews>
  <sheetFormatPr defaultRowHeight="12.75" x14ac:dyDescent="0.2"/>
  <cols>
    <col min="1" max="1" width="6.7109375" style="22" customWidth="1"/>
    <col min="2" max="2" width="70.7109375" style="17" customWidth="1"/>
    <col min="3" max="4" width="12.7109375" style="22" customWidth="1"/>
    <col min="5" max="6" width="30.7109375" style="16" customWidth="1"/>
    <col min="7" max="8" width="15.7109375" style="27" customWidth="1"/>
    <col min="9" max="9" width="15.7109375" style="17" customWidth="1"/>
    <col min="10" max="16384" width="9.140625" style="17"/>
  </cols>
  <sheetData>
    <row r="1" spans="1:10" ht="24.75" x14ac:dyDescent="0.2">
      <c r="A1" s="54" t="s">
        <v>436</v>
      </c>
      <c r="B1" s="54" t="str">
        <f>Language!B270</f>
        <v>Equipment</v>
      </c>
      <c r="C1" s="37" t="str">
        <f>IF(COUNT(H6:H37)=0," ",AVERAGE(H6:H37))</f>
        <v xml:space="preserve"> </v>
      </c>
      <c r="D1" s="20"/>
      <c r="E1" s="21"/>
      <c r="F1" s="21"/>
      <c r="J1" s="22">
        <v>1</v>
      </c>
    </row>
    <row r="2" spans="1:10" x14ac:dyDescent="0.2">
      <c r="B2" s="23" t="str">
        <f>Language!B38</f>
        <v>Possible answers (unless otherwise advised): 1.Yes; 2.Partial; 3.No; 4.Non applicable</v>
      </c>
      <c r="C2" s="36"/>
      <c r="J2" s="22">
        <v>2</v>
      </c>
    </row>
    <row r="3" spans="1:10" x14ac:dyDescent="0.2">
      <c r="J3" s="22">
        <v>3</v>
      </c>
    </row>
    <row r="4" spans="1:10" ht="38.25" x14ac:dyDescent="0.2">
      <c r="C4" s="22" t="str">
        <f>Language!B35</f>
        <v>Documents to be collected</v>
      </c>
      <c r="D4" s="22" t="str">
        <f>Language!B36</f>
        <v>1; 2; 3; 4</v>
      </c>
      <c r="E4" s="246" t="str">
        <f>Language!B37</f>
        <v>Provide here the answer to the open question/s and/or insert any additional information</v>
      </c>
      <c r="F4" s="246"/>
      <c r="J4" s="22">
        <v>4</v>
      </c>
    </row>
    <row r="5" spans="1:10" ht="24.75" x14ac:dyDescent="0.2">
      <c r="B5" s="221" t="str">
        <f>Language!B271</f>
        <v>Equipment inventory</v>
      </c>
      <c r="C5" s="54"/>
    </row>
    <row r="6" spans="1:10" ht="15" x14ac:dyDescent="0.2">
      <c r="A6" s="70" t="s">
        <v>437</v>
      </c>
      <c r="B6" s="55" t="str">
        <f>Language!B272</f>
        <v>Is there an equipment inventory?</v>
      </c>
      <c r="C6" s="73"/>
      <c r="D6" s="86"/>
      <c r="E6" s="247"/>
      <c r="F6" s="248"/>
      <c r="G6" s="27" t="str">
        <f>IF(D6=1,1,IF(D6=3,0,IF(D6=2,0.5," ")))</f>
        <v xml:space="preserve"> </v>
      </c>
      <c r="H6" s="27" t="str">
        <f>G6</f>
        <v xml:space="preserve"> </v>
      </c>
    </row>
    <row r="7" spans="1:10" ht="30" x14ac:dyDescent="0.2">
      <c r="A7" s="70" t="s">
        <v>438</v>
      </c>
      <c r="B7" s="55" t="str">
        <f>Language!B273</f>
        <v>If yes or partial, is each equipment recorded with a paper or electronic equipment form?</v>
      </c>
      <c r="C7" s="73" t="s">
        <v>366</v>
      </c>
      <c r="D7" s="86"/>
      <c r="E7" s="244"/>
      <c r="F7" s="245"/>
      <c r="G7" s="27" t="str">
        <f>IF(D7=1,1,IF(D7=3,0,IF(D7=2,0.5," ")))</f>
        <v xml:space="preserve"> </v>
      </c>
      <c r="H7" s="27" t="str">
        <f>G7</f>
        <v xml:space="preserve"> </v>
      </c>
    </row>
    <row r="8" spans="1:10" ht="15" x14ac:dyDescent="0.2">
      <c r="A8" s="70"/>
      <c r="B8" s="249" t="str">
        <f>Language!B274</f>
        <v>If yes or partial, does this form include:</v>
      </c>
      <c r="C8" s="249"/>
      <c r="D8" s="249"/>
      <c r="E8" s="250"/>
      <c r="F8" s="250"/>
    </row>
    <row r="9" spans="1:10" ht="15" x14ac:dyDescent="0.2">
      <c r="A9" s="70" t="s">
        <v>439</v>
      </c>
      <c r="B9" s="98" t="str">
        <f>Language!B275</f>
        <v>Name of the equipment?</v>
      </c>
      <c r="C9" s="103"/>
      <c r="D9" s="104"/>
      <c r="E9" s="244"/>
      <c r="F9" s="245"/>
      <c r="G9" s="27" t="str">
        <f>IF(D9=1,1,IF(D9=3,0,IF(D9=2,0.5," ")))</f>
        <v xml:space="preserve"> </v>
      </c>
      <c r="H9" s="27" t="str">
        <f>IF(COUNT(G9:G18)=0," ",AVERAGE(G9:G18))</f>
        <v xml:space="preserve"> </v>
      </c>
    </row>
    <row r="10" spans="1:10" ht="15" x14ac:dyDescent="0.2">
      <c r="A10" s="70" t="s">
        <v>440</v>
      </c>
      <c r="B10" s="85" t="str">
        <f>Language!B276</f>
        <v>Serial number?</v>
      </c>
      <c r="C10" s="73"/>
      <c r="D10" s="86"/>
      <c r="E10" s="244"/>
      <c r="F10" s="245"/>
      <c r="G10" s="27" t="str">
        <f t="shared" ref="G10:G18" si="0">IF(D10=1,1,IF(D10=3,0,IF(D10=2,0.5," ")))</f>
        <v xml:space="preserve"> </v>
      </c>
    </row>
    <row r="11" spans="1:10" ht="15" x14ac:dyDescent="0.2">
      <c r="A11" s="70" t="s">
        <v>441</v>
      </c>
      <c r="B11" s="85" t="str">
        <f>Language!B277</f>
        <v>Name and contact details of manufacturer (or local supplier)?</v>
      </c>
      <c r="C11" s="73"/>
      <c r="D11" s="86"/>
      <c r="E11" s="244"/>
      <c r="F11" s="245"/>
      <c r="G11" s="27" t="str">
        <f t="shared" si="0"/>
        <v xml:space="preserve"> </v>
      </c>
    </row>
    <row r="12" spans="1:10" ht="15" x14ac:dyDescent="0.2">
      <c r="A12" s="70" t="s">
        <v>442</v>
      </c>
      <c r="B12" s="85" t="str">
        <f>Language!B278</f>
        <v>Date of receipt?</v>
      </c>
      <c r="C12" s="73"/>
      <c r="D12" s="86"/>
      <c r="E12" s="244"/>
      <c r="F12" s="245"/>
      <c r="G12" s="27" t="str">
        <f t="shared" si="0"/>
        <v xml:space="preserve"> </v>
      </c>
    </row>
    <row r="13" spans="1:10" ht="15" x14ac:dyDescent="0.2">
      <c r="A13" s="70" t="s">
        <v>443</v>
      </c>
      <c r="B13" s="85" t="str">
        <f>Language!B279</f>
        <v>Date of first use?</v>
      </c>
      <c r="C13" s="73"/>
      <c r="D13" s="86"/>
      <c r="E13" s="244"/>
      <c r="F13" s="245"/>
      <c r="G13" s="27" t="str">
        <f t="shared" si="0"/>
        <v xml:space="preserve"> </v>
      </c>
    </row>
    <row r="14" spans="1:10" ht="15" x14ac:dyDescent="0.2">
      <c r="A14" s="70" t="s">
        <v>444</v>
      </c>
      <c r="B14" s="85" t="str">
        <f>Language!B280</f>
        <v>Location in the laboratory?</v>
      </c>
      <c r="C14" s="73"/>
      <c r="D14" s="86"/>
      <c r="E14" s="244"/>
      <c r="F14" s="245"/>
      <c r="G14" s="27" t="str">
        <f t="shared" si="0"/>
        <v xml:space="preserve"> </v>
      </c>
    </row>
    <row r="15" spans="1:10" ht="15" x14ac:dyDescent="0.2">
      <c r="A15" s="70" t="s">
        <v>445</v>
      </c>
      <c r="B15" s="85" t="str">
        <f>Language!B281</f>
        <v>Condition (i.e. new, used)?</v>
      </c>
      <c r="C15" s="73"/>
      <c r="D15" s="86"/>
      <c r="E15" s="244"/>
      <c r="F15" s="245"/>
      <c r="G15" s="27" t="str">
        <f t="shared" si="0"/>
        <v xml:space="preserve"> </v>
      </c>
    </row>
    <row r="16" spans="1:10" ht="15" x14ac:dyDescent="0.2">
      <c r="A16" s="70" t="s">
        <v>446</v>
      </c>
      <c r="B16" s="85" t="str">
        <f>Language!B282</f>
        <v>Maintenance activities?</v>
      </c>
      <c r="C16" s="73"/>
      <c r="D16" s="86"/>
      <c r="E16" s="244"/>
      <c r="F16" s="245"/>
      <c r="G16" s="27" t="str">
        <f t="shared" si="0"/>
        <v xml:space="preserve"> </v>
      </c>
    </row>
    <row r="17" spans="1:8" ht="15" x14ac:dyDescent="0.2">
      <c r="A17" s="70" t="s">
        <v>932</v>
      </c>
      <c r="B17" s="85" t="str">
        <f>Language!B283</f>
        <v>Damage and repairs?</v>
      </c>
      <c r="C17" s="73"/>
      <c r="D17" s="86"/>
      <c r="E17" s="244"/>
      <c r="F17" s="245"/>
      <c r="G17" s="27" t="str">
        <f t="shared" si="0"/>
        <v xml:space="preserve"> </v>
      </c>
    </row>
    <row r="18" spans="1:8" ht="15" x14ac:dyDescent="0.2">
      <c r="A18" s="70" t="s">
        <v>933</v>
      </c>
      <c r="B18" s="85" t="str">
        <f>Language!B284</f>
        <v>The individual primarily responsible for this equipment?</v>
      </c>
      <c r="C18" s="73"/>
      <c r="D18" s="86"/>
      <c r="E18" s="244"/>
      <c r="F18" s="245"/>
      <c r="G18" s="27" t="str">
        <f t="shared" si="0"/>
        <v xml:space="preserve"> </v>
      </c>
    </row>
    <row r="19" spans="1:8" ht="15" customHeight="1" x14ac:dyDescent="0.2"/>
    <row r="20" spans="1:8" ht="24.75" x14ac:dyDescent="0.2">
      <c r="B20" s="221" t="str">
        <f>Language!B285</f>
        <v>Equipment maintenance, calibration and monitoring</v>
      </c>
      <c r="C20" s="54"/>
    </row>
    <row r="21" spans="1:8" ht="30" x14ac:dyDescent="0.2">
      <c r="A21" s="90" t="s">
        <v>934</v>
      </c>
      <c r="B21" s="55" t="str">
        <f>Language!B286</f>
        <v>Are results validated against reference materials and/or methods when new equipment is introduced?</v>
      </c>
      <c r="C21" s="73"/>
      <c r="D21" s="86"/>
      <c r="E21" s="244"/>
      <c r="F21" s="245"/>
      <c r="G21" s="27" t="str">
        <f t="shared" ref="G21:G37" si="1">IF(D21=1,1,IF(D21=3,0,IF(D21=2,0.5," ")))</f>
        <v xml:space="preserve"> </v>
      </c>
      <c r="H21" s="27" t="str">
        <f>G21</f>
        <v xml:space="preserve"> </v>
      </c>
    </row>
    <row r="22" spans="1:8" ht="30" x14ac:dyDescent="0.2">
      <c r="A22" s="90" t="s">
        <v>935</v>
      </c>
      <c r="B22" s="55" t="str">
        <f>Language!B287</f>
        <v>Is the equipment maintained in a safe working condition (including electrical safety)?</v>
      </c>
      <c r="C22" s="73"/>
      <c r="D22" s="86"/>
      <c r="E22" s="244"/>
      <c r="F22" s="245"/>
      <c r="G22" s="27" t="str">
        <f t="shared" si="1"/>
        <v xml:space="preserve"> </v>
      </c>
      <c r="H22" s="27" t="str">
        <f t="shared" ref="H22:H37" si="2">G22</f>
        <v xml:space="preserve"> </v>
      </c>
    </row>
    <row r="23" spans="1:8" ht="30" x14ac:dyDescent="0.2">
      <c r="A23" s="90" t="s">
        <v>936</v>
      </c>
      <c r="B23" s="55" t="str">
        <f>Language!B288</f>
        <v>Is there daily monitoring and recording of temperatures for temperature-dependent equipment?</v>
      </c>
      <c r="C23" s="87" t="s">
        <v>366</v>
      </c>
      <c r="D23" s="86"/>
      <c r="E23" s="244"/>
      <c r="F23" s="245"/>
      <c r="G23" s="27" t="str">
        <f t="shared" si="1"/>
        <v xml:space="preserve"> </v>
      </c>
      <c r="H23" s="27" t="str">
        <f t="shared" si="2"/>
        <v xml:space="preserve"> </v>
      </c>
    </row>
    <row r="24" spans="1:8" ht="15" x14ac:dyDescent="0.2">
      <c r="A24" s="90" t="s">
        <v>937</v>
      </c>
      <c r="B24" s="55" t="str">
        <f>Language!B289</f>
        <v>Is the staff duly trained and authorized before first using equipment?</v>
      </c>
      <c r="C24" s="87"/>
      <c r="D24" s="86"/>
      <c r="E24" s="244"/>
      <c r="F24" s="245"/>
      <c r="G24" s="27" t="str">
        <f t="shared" si="1"/>
        <v xml:space="preserve"> </v>
      </c>
      <c r="H24" s="27" t="str">
        <f t="shared" si="2"/>
        <v xml:space="preserve"> </v>
      </c>
    </row>
    <row r="25" spans="1:8" ht="15" x14ac:dyDescent="0.2">
      <c r="A25" s="90" t="s">
        <v>447</v>
      </c>
      <c r="B25" s="55" t="str">
        <f>Language!B290</f>
        <v>Do only authorized personnels use the equipment?</v>
      </c>
      <c r="C25" s="87"/>
      <c r="D25" s="86"/>
      <c r="E25" s="244"/>
      <c r="F25" s="245"/>
      <c r="G25" s="27" t="str">
        <f t="shared" si="1"/>
        <v xml:space="preserve"> </v>
      </c>
      <c r="H25" s="27" t="str">
        <f t="shared" si="2"/>
        <v xml:space="preserve"> </v>
      </c>
    </row>
    <row r="26" spans="1:8" ht="30" x14ac:dyDescent="0.2">
      <c r="A26" s="90" t="s">
        <v>448</v>
      </c>
      <c r="B26" s="55" t="str">
        <f>Language!B291</f>
        <v>Does the laboratory have a dedicated person in charge of the equipment (maintenance management, etc.)?</v>
      </c>
      <c r="C26" s="87"/>
      <c r="D26" s="86"/>
      <c r="E26" s="244"/>
      <c r="F26" s="245"/>
      <c r="G26" s="27" t="str">
        <f t="shared" si="1"/>
        <v xml:space="preserve"> </v>
      </c>
      <c r="H26" s="27" t="str">
        <f t="shared" si="2"/>
        <v xml:space="preserve"> </v>
      </c>
    </row>
    <row r="27" spans="1:8" ht="15" x14ac:dyDescent="0.2">
      <c r="A27" s="90" t="s">
        <v>449</v>
      </c>
      <c r="B27" s="55" t="str">
        <f>Language!B292</f>
        <v>Is a preventive maintenance programme in place?</v>
      </c>
      <c r="C27" s="87"/>
      <c r="D27" s="86"/>
      <c r="E27" s="244"/>
      <c r="F27" s="245"/>
      <c r="G27" s="27" t="str">
        <f t="shared" si="1"/>
        <v xml:space="preserve"> </v>
      </c>
      <c r="H27" s="27" t="str">
        <f t="shared" si="2"/>
        <v xml:space="preserve"> </v>
      </c>
    </row>
    <row r="28" spans="1:8" ht="30" x14ac:dyDescent="0.2">
      <c r="A28" s="90" t="s">
        <v>450</v>
      </c>
      <c r="B28" s="55" t="str">
        <f>Language!B293</f>
        <v>Does the laboratory have contracts with external maintenance and repair services?</v>
      </c>
      <c r="C28" s="87"/>
      <c r="D28" s="86"/>
      <c r="E28" s="244"/>
      <c r="F28" s="245"/>
      <c r="G28" s="27" t="str">
        <f t="shared" si="1"/>
        <v xml:space="preserve"> </v>
      </c>
      <c r="H28" s="27" t="str">
        <f t="shared" si="2"/>
        <v xml:space="preserve"> </v>
      </c>
    </row>
    <row r="29" spans="1:8" ht="15" x14ac:dyDescent="0.2">
      <c r="A29" s="90" t="s">
        <v>451</v>
      </c>
      <c r="B29" s="55" t="str">
        <f>Language!B294</f>
        <v>Are data from equipment maintenance recorded and used?</v>
      </c>
      <c r="C29" s="87"/>
      <c r="D29" s="86"/>
      <c r="E29" s="244"/>
      <c r="F29" s="245"/>
      <c r="G29" s="27" t="str">
        <f t="shared" si="1"/>
        <v xml:space="preserve"> </v>
      </c>
      <c r="H29" s="27" t="str">
        <f t="shared" si="2"/>
        <v xml:space="preserve"> </v>
      </c>
    </row>
    <row r="30" spans="1:8" ht="15" x14ac:dyDescent="0.2">
      <c r="A30" s="90" t="s">
        <v>452</v>
      </c>
      <c r="B30" s="55" t="str">
        <f>Language!B295</f>
        <v>Is there a defined protocol and time period for pipette calibration?</v>
      </c>
      <c r="C30" s="87"/>
      <c r="D30" s="86"/>
      <c r="E30" s="244"/>
      <c r="F30" s="245"/>
      <c r="G30" s="27" t="str">
        <f t="shared" si="1"/>
        <v xml:space="preserve"> </v>
      </c>
      <c r="H30" s="27" t="str">
        <f t="shared" si="2"/>
        <v xml:space="preserve"> </v>
      </c>
    </row>
    <row r="31" spans="1:8" ht="30" x14ac:dyDescent="0.2">
      <c r="A31" s="90" t="s">
        <v>453</v>
      </c>
      <c r="B31" s="55" t="str">
        <f>Language!B296</f>
        <v>Is calibration of other equipment performed and checked regularly (pH meter, spectrophotometer, etc.)?</v>
      </c>
      <c r="C31" s="87"/>
      <c r="D31" s="86"/>
      <c r="E31" s="244"/>
      <c r="F31" s="245"/>
      <c r="G31" s="27" t="str">
        <f t="shared" si="1"/>
        <v xml:space="preserve"> </v>
      </c>
      <c r="H31" s="27" t="str">
        <f t="shared" si="2"/>
        <v xml:space="preserve"> </v>
      </c>
    </row>
    <row r="32" spans="1:8" ht="30" x14ac:dyDescent="0.2">
      <c r="A32" s="90" t="s">
        <v>454</v>
      </c>
      <c r="B32" s="55" t="str">
        <f>Language!B297</f>
        <v>Are results validated against gold standards after equipment maintenance or repair?</v>
      </c>
      <c r="C32" s="87"/>
      <c r="D32" s="86"/>
      <c r="E32" s="244"/>
      <c r="F32" s="245"/>
      <c r="G32" s="27" t="str">
        <f t="shared" si="1"/>
        <v xml:space="preserve"> </v>
      </c>
      <c r="H32" s="27" t="str">
        <f t="shared" si="2"/>
        <v xml:space="preserve"> </v>
      </c>
    </row>
    <row r="33" spans="1:9" ht="15" x14ac:dyDescent="0.2">
      <c r="A33" s="90" t="s">
        <v>938</v>
      </c>
      <c r="B33" s="55" t="str">
        <f>Language!B298</f>
        <v>Are there user manuals for most of the equipment?</v>
      </c>
      <c r="C33" s="87" t="s">
        <v>366</v>
      </c>
      <c r="D33" s="86"/>
      <c r="E33" s="244"/>
      <c r="F33" s="245"/>
      <c r="G33" s="27" t="str">
        <f t="shared" si="1"/>
        <v xml:space="preserve"> </v>
      </c>
      <c r="H33" s="27" t="str">
        <f t="shared" si="2"/>
        <v xml:space="preserve"> </v>
      </c>
    </row>
    <row r="34" spans="1:9" ht="15" x14ac:dyDescent="0.2">
      <c r="A34" s="90" t="s">
        <v>939</v>
      </c>
      <c r="B34" s="55" t="str">
        <f>Language!B299</f>
        <v>If yes, are these manuals available in the language commonly used by the staff?</v>
      </c>
      <c r="C34" s="87" t="s">
        <v>366</v>
      </c>
      <c r="D34" s="86"/>
      <c r="E34" s="244"/>
      <c r="F34" s="245"/>
      <c r="G34" s="27" t="str">
        <f t="shared" si="1"/>
        <v xml:space="preserve"> </v>
      </c>
      <c r="H34" s="27" t="str">
        <f t="shared" si="2"/>
        <v xml:space="preserve"> </v>
      </c>
    </row>
    <row r="35" spans="1:9" ht="15" x14ac:dyDescent="0.2">
      <c r="A35" s="90" t="s">
        <v>940</v>
      </c>
      <c r="B35" s="55" t="str">
        <f>Language!B300</f>
        <v>Are there sufficient spare parts for quick repairs (lamps, fuses, filters, etc.)?</v>
      </c>
      <c r="C35" s="73"/>
      <c r="D35" s="86"/>
      <c r="E35" s="244"/>
      <c r="F35" s="245"/>
      <c r="G35" s="27" t="str">
        <f t="shared" si="1"/>
        <v xml:space="preserve"> </v>
      </c>
      <c r="H35" s="27" t="str">
        <f t="shared" si="2"/>
        <v xml:space="preserve"> </v>
      </c>
    </row>
    <row r="36" spans="1:9" ht="30" x14ac:dyDescent="0.2">
      <c r="A36" s="90" t="s">
        <v>941</v>
      </c>
      <c r="B36" s="55" t="str">
        <f>Language!B301</f>
        <v>Is defective equipment (waiting for repair or obsolete to be removed) labelled appropriately?</v>
      </c>
      <c r="C36" s="73"/>
      <c r="D36" s="86"/>
      <c r="E36" s="244"/>
      <c r="F36" s="245"/>
      <c r="G36" s="27" t="str">
        <f t="shared" si="1"/>
        <v xml:space="preserve"> </v>
      </c>
      <c r="H36" s="27" t="str">
        <f t="shared" si="2"/>
        <v xml:space="preserve"> </v>
      </c>
    </row>
    <row r="37" spans="1:9" ht="15" x14ac:dyDescent="0.2">
      <c r="A37" s="90" t="s">
        <v>395</v>
      </c>
      <c r="B37" s="55" t="str">
        <f>Language!B302</f>
        <v>Are procedures available for the disposal of equipment?</v>
      </c>
      <c r="C37" s="73"/>
      <c r="D37" s="86"/>
      <c r="E37" s="244"/>
      <c r="F37" s="245"/>
      <c r="G37" s="27" t="str">
        <f t="shared" si="1"/>
        <v xml:space="preserve"> </v>
      </c>
      <c r="H37" s="27" t="str">
        <f t="shared" si="2"/>
        <v xml:space="preserve"> </v>
      </c>
    </row>
    <row r="38" spans="1:9" ht="15" customHeight="1" x14ac:dyDescent="0.2"/>
    <row r="39" spans="1:9" ht="30" x14ac:dyDescent="0.2">
      <c r="B39" s="221" t="str">
        <f>Language!B303</f>
        <v>List of FUNCTIONING and USABLE equipment</v>
      </c>
      <c r="C39" s="77" t="str">
        <f>Language!B378</f>
        <v>Number</v>
      </c>
      <c r="D39" s="77" t="str">
        <f>Language!B379</f>
        <v>Is it registered?</v>
      </c>
      <c r="E39" s="77" t="str">
        <f>Language!B380</f>
        <v>Is it maintained (including calibration if applicable)?</v>
      </c>
      <c r="F39" s="77" t="str">
        <f>Language!B381</f>
        <v>Is it certified?</v>
      </c>
    </row>
    <row r="40" spans="1:9" ht="15" x14ac:dyDescent="0.2">
      <c r="A40" s="70"/>
      <c r="B40" s="55" t="str">
        <f>Language!B304</f>
        <v>Atomic Absorption Spectrometer</v>
      </c>
      <c r="C40" s="136"/>
      <c r="D40" s="91"/>
      <c r="E40" s="91"/>
      <c r="F40" s="91"/>
      <c r="G40" s="53"/>
      <c r="H40" s="53"/>
      <c r="I40" s="28"/>
    </row>
    <row r="41" spans="1:9" ht="15" x14ac:dyDescent="0.2">
      <c r="A41" s="70"/>
      <c r="B41" s="55" t="str">
        <f>Language!B305</f>
        <v>Autoclave (clean)</v>
      </c>
      <c r="C41" s="136"/>
      <c r="D41" s="91"/>
      <c r="E41" s="91"/>
      <c r="F41" s="91"/>
      <c r="G41" s="53"/>
      <c r="H41" s="53"/>
      <c r="I41" s="28"/>
    </row>
    <row r="42" spans="1:9" ht="15" x14ac:dyDescent="0.2">
      <c r="A42" s="70"/>
      <c r="B42" s="55" t="str">
        <f>Language!B306</f>
        <v>Autoclave (dirty)</v>
      </c>
      <c r="C42" s="136"/>
      <c r="D42" s="91"/>
      <c r="E42" s="91"/>
      <c r="F42" s="91"/>
      <c r="G42" s="53"/>
      <c r="H42" s="53"/>
      <c r="I42" s="28"/>
    </row>
    <row r="43" spans="1:9" ht="15" x14ac:dyDescent="0.2">
      <c r="A43" s="70"/>
      <c r="B43" s="55" t="str">
        <f>Language!B307</f>
        <v>Automated microbial identification and susceptibility testing systems</v>
      </c>
      <c r="C43" s="136"/>
      <c r="D43" s="91"/>
      <c r="E43" s="91"/>
      <c r="F43" s="91"/>
      <c r="G43" s="53"/>
      <c r="H43" s="53"/>
      <c r="I43" s="28"/>
    </row>
    <row r="44" spans="1:9" ht="15" x14ac:dyDescent="0.2">
      <c r="A44" s="70"/>
      <c r="B44" s="55" t="str">
        <f>Language!B308</f>
        <v>Automatic pipette (other than micropipettes)</v>
      </c>
      <c r="C44" s="136"/>
      <c r="D44" s="91"/>
      <c r="E44" s="91"/>
      <c r="F44" s="91"/>
      <c r="G44" s="53"/>
      <c r="H44" s="53"/>
      <c r="I44" s="28"/>
    </row>
    <row r="45" spans="1:9" ht="15" x14ac:dyDescent="0.2">
      <c r="A45" s="70"/>
      <c r="B45" s="55" t="str">
        <f>Language!B309</f>
        <v>Basic scale</v>
      </c>
      <c r="C45" s="136"/>
      <c r="D45" s="91"/>
      <c r="E45" s="91"/>
      <c r="F45" s="91"/>
      <c r="G45" s="53"/>
      <c r="H45" s="53"/>
      <c r="I45" s="28"/>
    </row>
    <row r="46" spans="1:9" ht="15" x14ac:dyDescent="0.2">
      <c r="A46" s="70"/>
      <c r="B46" s="55" t="str">
        <f>Language!B310</f>
        <v>Beta and gamma (scintillation) counters</v>
      </c>
      <c r="C46" s="136"/>
      <c r="D46" s="91"/>
      <c r="E46" s="91"/>
      <c r="F46" s="91"/>
      <c r="G46" s="53"/>
      <c r="H46" s="53"/>
      <c r="I46" s="28"/>
    </row>
    <row r="47" spans="1:9" ht="15" x14ac:dyDescent="0.2">
      <c r="A47" s="70"/>
      <c r="B47" s="55" t="str">
        <f>Language!B311</f>
        <v>Binocular microscope</v>
      </c>
      <c r="C47" s="136"/>
      <c r="D47" s="91"/>
      <c r="E47" s="91"/>
      <c r="F47" s="91"/>
      <c r="G47" s="53"/>
      <c r="H47" s="53"/>
      <c r="I47" s="28"/>
    </row>
    <row r="48" spans="1:9" ht="15" x14ac:dyDescent="0.2">
      <c r="A48" s="70"/>
      <c r="B48" s="55" t="str">
        <f>Language!B312</f>
        <v>Biosafety Cabinet (BSC) class I</v>
      </c>
      <c r="C48" s="136"/>
      <c r="D48" s="91"/>
      <c r="E48" s="91"/>
      <c r="F48" s="91"/>
      <c r="G48" s="53"/>
      <c r="H48" s="53"/>
      <c r="I48" s="28"/>
    </row>
    <row r="49" spans="1:9" ht="15" x14ac:dyDescent="0.2">
      <c r="A49" s="70"/>
      <c r="B49" s="55" t="str">
        <f>Language!B313</f>
        <v>Biosafety Cabinet class II</v>
      </c>
      <c r="C49" s="136"/>
      <c r="D49" s="91"/>
      <c r="E49" s="91"/>
      <c r="F49" s="91"/>
      <c r="G49" s="53"/>
      <c r="H49" s="53"/>
      <c r="I49" s="28"/>
    </row>
    <row r="50" spans="1:9" ht="15" x14ac:dyDescent="0.2">
      <c r="A50" s="70"/>
      <c r="B50" s="55" t="str">
        <f>Language!B314</f>
        <v>Biosafety Cabinet class III</v>
      </c>
      <c r="C50" s="136"/>
      <c r="D50" s="91"/>
      <c r="E50" s="91"/>
      <c r="F50" s="91"/>
      <c r="G50" s="53"/>
      <c r="H50" s="53"/>
      <c r="I50" s="28"/>
    </row>
    <row r="51" spans="1:9" ht="15" x14ac:dyDescent="0.2">
      <c r="A51" s="70"/>
      <c r="B51" s="55" t="str">
        <f>Language!B315</f>
        <v>Blood culture automated incubator</v>
      </c>
      <c r="C51" s="136"/>
      <c r="D51" s="91"/>
      <c r="E51" s="91"/>
      <c r="F51" s="91"/>
      <c r="G51" s="53"/>
      <c r="H51" s="53"/>
      <c r="I51" s="28"/>
    </row>
    <row r="52" spans="1:9" ht="15" x14ac:dyDescent="0.2">
      <c r="A52" s="70"/>
      <c r="B52" s="55" t="str">
        <f>Language!B316</f>
        <v>Bunsen burner + gas bottle</v>
      </c>
      <c r="C52" s="136"/>
      <c r="D52" s="91"/>
      <c r="E52" s="91"/>
      <c r="F52" s="91"/>
      <c r="G52" s="53"/>
      <c r="H52" s="53"/>
      <c r="I52" s="28"/>
    </row>
    <row r="53" spans="1:9" ht="15" x14ac:dyDescent="0.2">
      <c r="A53" s="70"/>
      <c r="B53" s="55" t="str">
        <f>Language!B317</f>
        <v>Candle jar</v>
      </c>
      <c r="C53" s="136"/>
      <c r="D53" s="91"/>
      <c r="E53" s="91"/>
      <c r="F53" s="91"/>
      <c r="G53" s="53"/>
      <c r="H53" s="53"/>
      <c r="I53" s="28"/>
    </row>
    <row r="54" spans="1:9" ht="15" x14ac:dyDescent="0.2">
      <c r="A54" s="70"/>
      <c r="B54" s="55" t="str">
        <f>Language!B318</f>
        <v>Centrifuge, cooled</v>
      </c>
      <c r="C54" s="136"/>
      <c r="D54" s="91"/>
      <c r="E54" s="91"/>
      <c r="F54" s="91"/>
      <c r="G54" s="53"/>
      <c r="H54" s="53"/>
      <c r="I54" s="28"/>
    </row>
    <row r="55" spans="1:9" ht="15" x14ac:dyDescent="0.2">
      <c r="A55" s="70"/>
      <c r="B55" s="55" t="str">
        <f>Language!B319</f>
        <v>Centrifuge, simple</v>
      </c>
      <c r="C55" s="136"/>
      <c r="D55" s="91"/>
      <c r="E55" s="91"/>
      <c r="F55" s="91"/>
      <c r="G55" s="53"/>
      <c r="H55" s="53"/>
      <c r="I55" s="28"/>
    </row>
    <row r="56" spans="1:9" ht="15" x14ac:dyDescent="0.2">
      <c r="A56" s="70"/>
      <c r="B56" s="55" t="str">
        <f>Language!B320</f>
        <v>Chemistry analyser</v>
      </c>
      <c r="C56" s="136"/>
      <c r="D56" s="91"/>
      <c r="E56" s="91"/>
      <c r="F56" s="91"/>
      <c r="G56" s="53"/>
      <c r="H56" s="53"/>
      <c r="I56" s="28"/>
    </row>
    <row r="57" spans="1:9" ht="15" x14ac:dyDescent="0.2">
      <c r="A57" s="70"/>
      <c r="B57" s="55" t="str">
        <f>Language!B321</f>
        <v>CO2 incubator</v>
      </c>
      <c r="C57" s="136"/>
      <c r="D57" s="91"/>
      <c r="E57" s="91"/>
      <c r="F57" s="91"/>
      <c r="G57" s="53"/>
      <c r="H57" s="53"/>
      <c r="I57" s="28"/>
    </row>
    <row r="58" spans="1:9" ht="15" x14ac:dyDescent="0.2">
      <c r="A58" s="70"/>
      <c r="B58" s="55" t="str">
        <f>Language!B322</f>
        <v>Coagulometer</v>
      </c>
      <c r="C58" s="136"/>
      <c r="D58" s="91"/>
      <c r="E58" s="91"/>
      <c r="F58" s="91"/>
      <c r="G58" s="53"/>
      <c r="H58" s="53"/>
      <c r="I58" s="28"/>
    </row>
    <row r="59" spans="1:9" ht="15" x14ac:dyDescent="0.2">
      <c r="A59" s="70"/>
      <c r="B59" s="55" t="str">
        <f>Language!B323</f>
        <v>Colorimeter</v>
      </c>
      <c r="C59" s="136"/>
      <c r="D59" s="91"/>
      <c r="E59" s="91"/>
      <c r="F59" s="91"/>
      <c r="G59" s="53"/>
      <c r="H59" s="53"/>
      <c r="I59" s="28"/>
    </row>
    <row r="60" spans="1:9" ht="15" x14ac:dyDescent="0.2">
      <c r="A60" s="70"/>
      <c r="B60" s="55" t="str">
        <f>Language!B324</f>
        <v>Computer for laboratory work</v>
      </c>
      <c r="C60" s="136"/>
      <c r="D60" s="91"/>
      <c r="E60" s="91"/>
      <c r="F60" s="91"/>
      <c r="G60" s="53"/>
      <c r="H60" s="53"/>
      <c r="I60" s="28"/>
    </row>
    <row r="61" spans="1:9" ht="15" x14ac:dyDescent="0.2">
      <c r="A61" s="70"/>
      <c r="B61" s="55" t="str">
        <f>Language!B325</f>
        <v>Computer for office work</v>
      </c>
      <c r="C61" s="136"/>
      <c r="D61" s="91"/>
      <c r="E61" s="91"/>
      <c r="F61" s="91"/>
      <c r="G61" s="53"/>
      <c r="H61" s="53"/>
      <c r="I61" s="28"/>
    </row>
    <row r="62" spans="1:9" ht="15" x14ac:dyDescent="0.2">
      <c r="A62" s="70"/>
      <c r="B62" s="55" t="str">
        <f>Language!B326</f>
        <v>DNA automated extractor</v>
      </c>
      <c r="C62" s="136"/>
      <c r="D62" s="91"/>
      <c r="E62" s="91"/>
      <c r="F62" s="91"/>
      <c r="G62" s="53"/>
      <c r="H62" s="53"/>
      <c r="I62" s="28"/>
    </row>
    <row r="63" spans="1:9" ht="15" x14ac:dyDescent="0.2">
      <c r="A63" s="70"/>
      <c r="B63" s="55" t="str">
        <f>Language!B327</f>
        <v>Dry ice machine</v>
      </c>
      <c r="C63" s="136"/>
      <c r="D63" s="91"/>
      <c r="E63" s="91"/>
      <c r="F63" s="91"/>
      <c r="G63" s="53"/>
      <c r="H63" s="53"/>
      <c r="I63" s="28"/>
    </row>
    <row r="64" spans="1:9" ht="15" x14ac:dyDescent="0.2">
      <c r="A64" s="70"/>
      <c r="B64" s="55" t="str">
        <f>Language!B328</f>
        <v>Electrophoresis equipment</v>
      </c>
      <c r="C64" s="136"/>
      <c r="D64" s="91"/>
      <c r="E64" s="91"/>
      <c r="F64" s="91"/>
      <c r="G64" s="53"/>
      <c r="H64" s="53"/>
      <c r="I64" s="28"/>
    </row>
    <row r="65" spans="1:9" ht="15" x14ac:dyDescent="0.2">
      <c r="A65" s="70"/>
      <c r="B65" s="55" t="str">
        <f>Language!B329</f>
        <v>ELISA equipment (Washer/Incubator/Reader)</v>
      </c>
      <c r="C65" s="136"/>
      <c r="D65" s="91"/>
      <c r="E65" s="91"/>
      <c r="F65" s="91"/>
      <c r="G65" s="53"/>
      <c r="H65" s="53"/>
      <c r="I65" s="28"/>
    </row>
    <row r="66" spans="1:9" ht="15" x14ac:dyDescent="0.2">
      <c r="A66" s="70"/>
      <c r="B66" s="55" t="str">
        <f>Language!B330</f>
        <v>Flame photometer</v>
      </c>
      <c r="C66" s="136"/>
      <c r="D66" s="91"/>
      <c r="E66" s="91"/>
      <c r="F66" s="91"/>
      <c r="G66" s="53"/>
      <c r="H66" s="53"/>
      <c r="I66" s="28"/>
    </row>
    <row r="67" spans="1:9" ht="15" x14ac:dyDescent="0.2">
      <c r="A67" s="70"/>
      <c r="B67" s="55" t="str">
        <f>Language!B331</f>
        <v>Flow cytometer</v>
      </c>
      <c r="C67" s="136"/>
      <c r="D67" s="91"/>
      <c r="E67" s="91"/>
      <c r="F67" s="91"/>
      <c r="G67" s="53"/>
      <c r="H67" s="53"/>
      <c r="I67" s="28"/>
    </row>
    <row r="68" spans="1:9" ht="15" x14ac:dyDescent="0.2">
      <c r="A68" s="70"/>
      <c r="B68" s="55" t="str">
        <f>Language!B332</f>
        <v>Fluorescence microscope</v>
      </c>
      <c r="C68" s="136"/>
      <c r="D68" s="91"/>
      <c r="E68" s="91"/>
      <c r="F68" s="91"/>
      <c r="G68" s="53"/>
      <c r="H68" s="53"/>
      <c r="I68" s="28"/>
    </row>
    <row r="69" spans="1:9" ht="15" x14ac:dyDescent="0.2">
      <c r="A69" s="70"/>
      <c r="B69" s="55" t="str">
        <f>Language!B333</f>
        <v>Fluorimeter</v>
      </c>
      <c r="C69" s="136"/>
      <c r="D69" s="91"/>
      <c r="E69" s="91"/>
      <c r="F69" s="91"/>
      <c r="G69" s="53"/>
      <c r="H69" s="53"/>
      <c r="I69" s="28"/>
    </row>
    <row r="70" spans="1:9" ht="15" x14ac:dyDescent="0.2">
      <c r="A70" s="70"/>
      <c r="B70" s="55" t="str">
        <f>Language!B334</f>
        <v>Freezer -20°C</v>
      </c>
      <c r="C70" s="136"/>
      <c r="D70" s="91"/>
      <c r="E70" s="91"/>
      <c r="F70" s="91"/>
      <c r="G70" s="53"/>
      <c r="H70" s="53"/>
      <c r="I70" s="28"/>
    </row>
    <row r="71" spans="1:9" ht="15" x14ac:dyDescent="0.2">
      <c r="A71" s="70"/>
      <c r="B71" s="55" t="str">
        <f>Language!B335</f>
        <v>Freezer -70°C</v>
      </c>
      <c r="C71" s="136"/>
      <c r="D71" s="91"/>
      <c r="E71" s="91"/>
      <c r="F71" s="91"/>
      <c r="G71" s="53"/>
      <c r="H71" s="53"/>
      <c r="I71" s="28"/>
    </row>
    <row r="72" spans="1:9" ht="15" x14ac:dyDescent="0.2">
      <c r="A72" s="70"/>
      <c r="B72" s="55" t="str">
        <f>Language!B336</f>
        <v>Gas Chromatography with any detection system</v>
      </c>
      <c r="C72" s="136"/>
      <c r="D72" s="91"/>
      <c r="E72" s="91"/>
      <c r="F72" s="91"/>
      <c r="G72" s="53"/>
      <c r="H72" s="53"/>
      <c r="I72" s="28"/>
    </row>
    <row r="73" spans="1:9" ht="15" x14ac:dyDescent="0.2">
      <c r="A73" s="70"/>
      <c r="B73" s="55" t="str">
        <f>Language!B337</f>
        <v>Gel electrophoresis for nucleic acids and peptides</v>
      </c>
      <c r="C73" s="136"/>
      <c r="D73" s="91"/>
      <c r="E73" s="91"/>
      <c r="F73" s="91"/>
      <c r="G73" s="53"/>
      <c r="H73" s="53"/>
      <c r="I73" s="28"/>
    </row>
    <row r="74" spans="1:9" ht="15" x14ac:dyDescent="0.2">
      <c r="A74" s="70"/>
      <c r="B74" s="55" t="str">
        <f>Language!B338</f>
        <v>Glassware kit</v>
      </c>
      <c r="C74" s="136"/>
      <c r="D74" s="91"/>
      <c r="E74" s="91"/>
      <c r="F74" s="91"/>
      <c r="G74" s="53"/>
      <c r="H74" s="53"/>
      <c r="I74" s="28"/>
    </row>
    <row r="75" spans="1:9" ht="15" x14ac:dyDescent="0.2">
      <c r="A75" s="70"/>
      <c r="B75" s="55" t="str">
        <f>Language!B339</f>
        <v>Haematology automated analyser</v>
      </c>
      <c r="C75" s="136"/>
      <c r="D75" s="91"/>
      <c r="E75" s="91"/>
      <c r="F75" s="91"/>
      <c r="G75" s="53"/>
      <c r="H75" s="53"/>
      <c r="I75" s="28"/>
    </row>
    <row r="76" spans="1:9" ht="15" x14ac:dyDescent="0.2">
      <c r="A76" s="70"/>
      <c r="B76" s="55" t="str">
        <f>Language!B340</f>
        <v>Heated magnetic agitator</v>
      </c>
      <c r="C76" s="136"/>
      <c r="D76" s="91"/>
      <c r="E76" s="91"/>
      <c r="F76" s="91"/>
      <c r="G76" s="53"/>
      <c r="H76" s="53"/>
      <c r="I76" s="28"/>
    </row>
    <row r="77" spans="1:9" ht="15" x14ac:dyDescent="0.2">
      <c r="A77" s="70"/>
      <c r="B77" s="55" t="str">
        <f>Language!B341</f>
        <v>Haematocrit centrifuge</v>
      </c>
      <c r="C77" s="136"/>
      <c r="D77" s="91"/>
      <c r="E77" s="91"/>
      <c r="F77" s="91"/>
      <c r="G77" s="53"/>
      <c r="H77" s="53"/>
      <c r="I77" s="28"/>
    </row>
    <row r="78" spans="1:9" ht="15" x14ac:dyDescent="0.2">
      <c r="A78" s="70"/>
      <c r="B78" s="55" t="str">
        <f>Language!B342</f>
        <v>High Performance Liquid Chromatography with any detection system</v>
      </c>
      <c r="C78" s="136"/>
      <c r="D78" s="91"/>
      <c r="E78" s="91"/>
      <c r="F78" s="91"/>
      <c r="G78" s="53"/>
      <c r="H78" s="53"/>
      <c r="I78" s="28"/>
    </row>
    <row r="79" spans="1:9" ht="15" x14ac:dyDescent="0.2">
      <c r="A79" s="70"/>
      <c r="B79" s="55" t="str">
        <f>Language!B343</f>
        <v>Immunoassays automated analyser</v>
      </c>
      <c r="C79" s="136"/>
      <c r="D79" s="91"/>
      <c r="E79" s="91"/>
      <c r="F79" s="91"/>
      <c r="G79" s="53"/>
      <c r="H79" s="53"/>
      <c r="I79" s="28"/>
    </row>
    <row r="80" spans="1:9" ht="15" x14ac:dyDescent="0.2">
      <c r="A80" s="70"/>
      <c r="B80" s="55" t="str">
        <f>Language!B344</f>
        <v>Incubator</v>
      </c>
      <c r="C80" s="136"/>
      <c r="D80" s="91"/>
      <c r="E80" s="91"/>
      <c r="F80" s="91"/>
      <c r="G80" s="53"/>
      <c r="H80" s="53"/>
      <c r="I80" s="28"/>
    </row>
    <row r="81" spans="1:9" ht="15" x14ac:dyDescent="0.2">
      <c r="A81" s="70"/>
      <c r="B81" s="55" t="str">
        <f>Language!B345</f>
        <v>Lyophilizer</v>
      </c>
      <c r="C81" s="136"/>
      <c r="D81" s="91"/>
      <c r="E81" s="91"/>
      <c r="F81" s="91"/>
      <c r="G81" s="53"/>
      <c r="H81" s="53"/>
      <c r="I81" s="28"/>
    </row>
    <row r="82" spans="1:9" ht="15" x14ac:dyDescent="0.2">
      <c r="A82" s="70"/>
      <c r="B82" s="55" t="str">
        <f>Language!B346</f>
        <v>Manipulation box (chemical hood)</v>
      </c>
      <c r="C82" s="136"/>
      <c r="D82" s="91"/>
      <c r="E82" s="91"/>
      <c r="F82" s="91"/>
      <c r="G82" s="53"/>
      <c r="H82" s="53"/>
      <c r="I82" s="28"/>
    </row>
    <row r="83" spans="1:9" ht="15" x14ac:dyDescent="0.2">
      <c r="A83" s="70"/>
      <c r="B83" s="55" t="str">
        <f>Language!B347</f>
        <v>Mass Spectrometry (with or without Liquid Chromatography)</v>
      </c>
      <c r="C83" s="136"/>
      <c r="D83" s="91"/>
      <c r="E83" s="91"/>
      <c r="F83" s="91"/>
      <c r="G83" s="53"/>
      <c r="H83" s="53"/>
      <c r="I83" s="28"/>
    </row>
    <row r="84" spans="1:9" ht="15" x14ac:dyDescent="0.2">
      <c r="A84" s="70"/>
      <c r="B84" s="55" t="str">
        <f>Language!B348</f>
        <v>McFarland photometer</v>
      </c>
      <c r="C84" s="136"/>
      <c r="D84" s="91"/>
      <c r="E84" s="91"/>
      <c r="F84" s="91"/>
      <c r="G84" s="53"/>
      <c r="H84" s="53"/>
      <c r="I84" s="28"/>
    </row>
    <row r="85" spans="1:9" ht="15" x14ac:dyDescent="0.2">
      <c r="A85" s="70"/>
      <c r="B85" s="55" t="str">
        <f>Language!B349</f>
        <v>Media dispenser</v>
      </c>
      <c r="C85" s="136"/>
      <c r="D85" s="91"/>
      <c r="E85" s="91"/>
      <c r="F85" s="91"/>
      <c r="G85" s="53"/>
      <c r="H85" s="53"/>
      <c r="I85" s="28"/>
    </row>
    <row r="86" spans="1:9" ht="15" x14ac:dyDescent="0.2">
      <c r="A86" s="70"/>
      <c r="B86" s="55" t="str">
        <f>Language!B350</f>
        <v>Micropipette 1-5ml</v>
      </c>
      <c r="C86" s="136"/>
      <c r="D86" s="91"/>
      <c r="E86" s="91"/>
      <c r="F86" s="91"/>
      <c r="G86" s="53"/>
      <c r="H86" s="53"/>
      <c r="I86" s="28"/>
    </row>
    <row r="87" spans="1:9" ht="15" x14ac:dyDescent="0.2">
      <c r="A87" s="70"/>
      <c r="B87" s="55" t="str">
        <f>Language!B351</f>
        <v>Micropipette 20 µl</v>
      </c>
      <c r="C87" s="136"/>
      <c r="D87" s="91"/>
      <c r="E87" s="91"/>
      <c r="F87" s="91"/>
      <c r="G87" s="53"/>
      <c r="H87" s="53"/>
      <c r="I87" s="28"/>
    </row>
    <row r="88" spans="1:9" ht="15" x14ac:dyDescent="0.2">
      <c r="A88" s="70"/>
      <c r="B88" s="55" t="str">
        <f>Language!B352</f>
        <v>Micropipette 200- 1000µl</v>
      </c>
      <c r="C88" s="136"/>
      <c r="D88" s="91"/>
      <c r="E88" s="91"/>
      <c r="F88" s="91"/>
      <c r="G88" s="53"/>
      <c r="H88" s="53"/>
      <c r="I88" s="28"/>
    </row>
    <row r="89" spans="1:9" ht="15" x14ac:dyDescent="0.2">
      <c r="A89" s="70"/>
      <c r="B89" s="55" t="str">
        <f>Language!B353</f>
        <v>Micropipette 5- 50µl</v>
      </c>
      <c r="C89" s="136"/>
      <c r="D89" s="91"/>
      <c r="E89" s="91"/>
      <c r="F89" s="91"/>
      <c r="G89" s="53"/>
      <c r="H89" s="53"/>
      <c r="I89" s="28"/>
    </row>
    <row r="90" spans="1:9" ht="15" x14ac:dyDescent="0.2">
      <c r="A90" s="70"/>
      <c r="B90" s="55" t="str">
        <f>Language!B354</f>
        <v>Micropipette 50- 200µl</v>
      </c>
      <c r="C90" s="136"/>
      <c r="D90" s="91"/>
      <c r="E90" s="91"/>
      <c r="F90" s="91"/>
      <c r="G90" s="53"/>
      <c r="H90" s="53"/>
      <c r="I90" s="28"/>
    </row>
    <row r="91" spans="1:9" ht="15" x14ac:dyDescent="0.2">
      <c r="A91" s="70"/>
      <c r="B91" s="55" t="str">
        <f>Language!B355</f>
        <v>Oven</v>
      </c>
      <c r="C91" s="136"/>
      <c r="D91" s="91"/>
      <c r="E91" s="91"/>
      <c r="F91" s="91"/>
      <c r="G91" s="53"/>
      <c r="H91" s="53"/>
      <c r="I91" s="28"/>
    </row>
    <row r="92" spans="1:9" ht="15" x14ac:dyDescent="0.2">
      <c r="A92" s="70"/>
      <c r="B92" s="55" t="str">
        <f>Language!B356</f>
        <v>pH meter</v>
      </c>
      <c r="C92" s="136"/>
      <c r="D92" s="91"/>
      <c r="E92" s="91"/>
      <c r="F92" s="91"/>
      <c r="G92" s="53"/>
      <c r="H92" s="53"/>
      <c r="I92" s="28"/>
    </row>
    <row r="93" spans="1:9" ht="15" x14ac:dyDescent="0.2">
      <c r="A93" s="70"/>
      <c r="B93" s="55" t="str">
        <f>Language!B357</f>
        <v>Photographic equipment</v>
      </c>
      <c r="C93" s="136"/>
      <c r="D93" s="91"/>
      <c r="E93" s="91"/>
      <c r="F93" s="91"/>
      <c r="G93" s="53"/>
      <c r="H93" s="53"/>
      <c r="I93" s="28"/>
    </row>
    <row r="94" spans="1:9" ht="15" x14ac:dyDescent="0.2">
      <c r="A94" s="70"/>
      <c r="B94" s="55" t="str">
        <f>Language!B358</f>
        <v>Plexiglass screen</v>
      </c>
      <c r="C94" s="136"/>
      <c r="D94" s="91"/>
      <c r="E94" s="91"/>
      <c r="F94" s="91"/>
      <c r="G94" s="53"/>
      <c r="H94" s="53"/>
      <c r="I94" s="28"/>
    </row>
    <row r="95" spans="1:9" ht="15" x14ac:dyDescent="0.2">
      <c r="A95" s="70"/>
      <c r="B95" s="55" t="str">
        <f>Language!B359</f>
        <v>Precision scale</v>
      </c>
      <c r="C95" s="136"/>
      <c r="D95" s="91"/>
      <c r="E95" s="91"/>
      <c r="F95" s="91"/>
      <c r="G95" s="53"/>
      <c r="H95" s="53"/>
      <c r="I95" s="28"/>
    </row>
    <row r="96" spans="1:9" ht="15" x14ac:dyDescent="0.2">
      <c r="A96" s="70"/>
      <c r="B96" s="55" t="str">
        <f>Language!B360</f>
        <v>Printer for laboratory work</v>
      </c>
      <c r="C96" s="136"/>
      <c r="D96" s="91"/>
      <c r="E96" s="91"/>
      <c r="F96" s="91"/>
      <c r="G96" s="53"/>
      <c r="H96" s="53"/>
      <c r="I96" s="28"/>
    </row>
    <row r="97" spans="1:9" ht="15" x14ac:dyDescent="0.2">
      <c r="A97" s="70"/>
      <c r="B97" s="55" t="str">
        <f>Language!B361</f>
        <v>Printer for office work</v>
      </c>
      <c r="C97" s="136"/>
      <c r="D97" s="91"/>
      <c r="E97" s="91"/>
      <c r="F97" s="91"/>
      <c r="G97" s="53"/>
      <c r="H97" s="53"/>
      <c r="I97" s="28"/>
    </row>
    <row r="98" spans="1:9" ht="15" x14ac:dyDescent="0.2">
      <c r="A98" s="70"/>
      <c r="B98" s="55" t="str">
        <f>Language!B362</f>
        <v>Pulsed Field Gel Electrophoresis</v>
      </c>
      <c r="C98" s="136"/>
      <c r="D98" s="91"/>
      <c r="E98" s="91"/>
      <c r="F98" s="91"/>
      <c r="G98" s="53"/>
      <c r="H98" s="53"/>
      <c r="I98" s="28"/>
    </row>
    <row r="99" spans="1:9" ht="15" x14ac:dyDescent="0.2">
      <c r="A99" s="70"/>
      <c r="B99" s="55" t="str">
        <f>Language!B363</f>
        <v>Refrigerator</v>
      </c>
      <c r="C99" s="136"/>
      <c r="D99" s="91"/>
      <c r="E99" s="91"/>
      <c r="F99" s="91"/>
      <c r="G99" s="53"/>
      <c r="H99" s="53"/>
      <c r="I99" s="28"/>
    </row>
    <row r="100" spans="1:9" ht="15" x14ac:dyDescent="0.2">
      <c r="A100" s="70"/>
      <c r="B100" s="55" t="str">
        <f>Language!B364</f>
        <v>Rotary agitator</v>
      </c>
      <c r="C100" s="136"/>
      <c r="D100" s="91"/>
      <c r="E100" s="91"/>
      <c r="F100" s="91"/>
      <c r="G100" s="53"/>
      <c r="H100" s="53"/>
      <c r="I100" s="28"/>
    </row>
    <row r="101" spans="1:9" ht="15" x14ac:dyDescent="0.2">
      <c r="A101" s="70"/>
      <c r="B101" s="55" t="str">
        <f>Language!B365</f>
        <v>Semi-automated microbial identification or susceptibility testing systems</v>
      </c>
      <c r="C101" s="136"/>
      <c r="D101" s="91"/>
      <c r="E101" s="91"/>
      <c r="F101" s="91"/>
      <c r="G101" s="53"/>
      <c r="H101" s="53"/>
      <c r="I101" s="28"/>
    </row>
    <row r="102" spans="1:9" ht="15" x14ac:dyDescent="0.2">
      <c r="A102" s="70"/>
      <c r="B102" s="55" t="str">
        <f>Language!B366</f>
        <v>Slide dryer</v>
      </c>
      <c r="C102" s="136"/>
      <c r="D102" s="91"/>
      <c r="E102" s="91"/>
      <c r="F102" s="91"/>
      <c r="G102" s="53"/>
      <c r="H102" s="53"/>
      <c r="I102" s="28"/>
    </row>
    <row r="103" spans="1:9" ht="15" x14ac:dyDescent="0.2">
      <c r="A103" s="70"/>
      <c r="B103" s="55" t="str">
        <f>Language!B367</f>
        <v>Thermal cycler (Thermocycler, PCR Machine or DNA Amplifier), Conventional</v>
      </c>
      <c r="C103" s="136"/>
      <c r="D103" s="91"/>
      <c r="E103" s="91"/>
      <c r="F103" s="91"/>
      <c r="G103" s="53"/>
      <c r="H103" s="53"/>
      <c r="I103" s="28"/>
    </row>
    <row r="104" spans="1:9" ht="15" x14ac:dyDescent="0.2">
      <c r="A104" s="70"/>
      <c r="B104" s="55" t="str">
        <f>Language!B368</f>
        <v>Thermal cycler (Thermocycler, PCR Machine or DNA Amplifier), Real Time</v>
      </c>
      <c r="C104" s="136"/>
      <c r="D104" s="91"/>
      <c r="E104" s="91"/>
      <c r="F104" s="91"/>
      <c r="G104" s="53"/>
      <c r="H104" s="53"/>
      <c r="I104" s="28"/>
    </row>
    <row r="105" spans="1:9" ht="15" x14ac:dyDescent="0.2">
      <c r="A105" s="70"/>
      <c r="B105" s="55" t="str">
        <f>Language!B369</f>
        <v>Thin Layer Chromatography (with/without scanning device)</v>
      </c>
      <c r="C105" s="136"/>
      <c r="D105" s="91"/>
      <c r="E105" s="91"/>
      <c r="F105" s="91"/>
      <c r="G105" s="53"/>
      <c r="H105" s="53"/>
      <c r="I105" s="28"/>
    </row>
    <row r="106" spans="1:9" ht="15" x14ac:dyDescent="0.2">
      <c r="A106" s="70"/>
      <c r="B106" s="55" t="str">
        <f>Language!B370</f>
        <v>Turbidimeter</v>
      </c>
      <c r="C106" s="136"/>
      <c r="D106" s="91"/>
      <c r="E106" s="91"/>
      <c r="F106" s="91"/>
      <c r="G106" s="53"/>
      <c r="H106" s="53"/>
      <c r="I106" s="28"/>
    </row>
    <row r="107" spans="1:9" ht="15" x14ac:dyDescent="0.2">
      <c r="A107" s="70"/>
      <c r="B107" s="55" t="str">
        <f>Language!B371</f>
        <v>UV light table</v>
      </c>
      <c r="C107" s="136"/>
      <c r="D107" s="91"/>
      <c r="E107" s="91"/>
      <c r="F107" s="91"/>
      <c r="G107" s="53"/>
      <c r="H107" s="53"/>
      <c r="I107" s="28"/>
    </row>
    <row r="108" spans="1:9" ht="15" x14ac:dyDescent="0.2">
      <c r="A108" s="70"/>
      <c r="B108" s="55" t="str">
        <f>Language!B372</f>
        <v>UV/visible spectrophotometer</v>
      </c>
      <c r="C108" s="136"/>
      <c r="D108" s="91"/>
      <c r="E108" s="91"/>
      <c r="F108" s="91"/>
      <c r="G108" s="53"/>
      <c r="H108" s="53"/>
      <c r="I108" s="28"/>
    </row>
    <row r="109" spans="1:9" ht="15" x14ac:dyDescent="0.2">
      <c r="A109" s="70"/>
      <c r="B109" s="55" t="str">
        <f>Language!B373</f>
        <v>Vacuum pump</v>
      </c>
      <c r="C109" s="136"/>
      <c r="D109" s="91"/>
      <c r="E109" s="91"/>
      <c r="F109" s="91"/>
      <c r="G109" s="53"/>
      <c r="H109" s="53"/>
      <c r="I109" s="28"/>
    </row>
    <row r="110" spans="1:9" ht="15" x14ac:dyDescent="0.2">
      <c r="A110" s="70"/>
      <c r="B110" s="55" t="str">
        <f>Language!B374</f>
        <v>Vortex</v>
      </c>
      <c r="C110" s="136"/>
      <c r="D110" s="91"/>
      <c r="E110" s="91"/>
      <c r="F110" s="91"/>
      <c r="G110" s="53"/>
      <c r="H110" s="53"/>
      <c r="I110" s="28"/>
    </row>
    <row r="111" spans="1:9" ht="15" x14ac:dyDescent="0.2">
      <c r="A111" s="70"/>
      <c r="B111" s="55" t="str">
        <f>Language!B375</f>
        <v>Washing machine for glassware</v>
      </c>
      <c r="C111" s="136"/>
      <c r="D111" s="91"/>
      <c r="E111" s="91"/>
      <c r="F111" s="91"/>
      <c r="G111" s="53"/>
      <c r="H111" s="53"/>
      <c r="I111" s="28"/>
    </row>
    <row r="112" spans="1:9" ht="15" x14ac:dyDescent="0.2">
      <c r="A112" s="70"/>
      <c r="B112" s="55" t="str">
        <f>Language!B376</f>
        <v>Water distiller</v>
      </c>
      <c r="C112" s="136"/>
      <c r="D112" s="91"/>
      <c r="E112" s="91"/>
      <c r="F112" s="91"/>
      <c r="G112" s="53"/>
      <c r="H112" s="53"/>
      <c r="I112" s="28"/>
    </row>
    <row r="113" spans="1:9" ht="15" x14ac:dyDescent="0.2">
      <c r="A113" s="70"/>
      <c r="B113" s="55" t="str">
        <f>Language!B377</f>
        <v>Water bath</v>
      </c>
      <c r="C113" s="136"/>
      <c r="D113" s="91"/>
      <c r="E113" s="91"/>
      <c r="F113" s="91"/>
      <c r="G113" s="53"/>
      <c r="H113" s="53"/>
      <c r="I113" s="28"/>
    </row>
    <row r="114" spans="1:9" ht="15" x14ac:dyDescent="0.2">
      <c r="A114" s="70"/>
      <c r="B114" s="92"/>
      <c r="C114" s="70"/>
      <c r="D114" s="70"/>
      <c r="E114" s="60"/>
      <c r="F114" s="60"/>
    </row>
    <row r="115" spans="1:9" ht="15" x14ac:dyDescent="0.2">
      <c r="B115" s="222" t="str">
        <f>Language!B589</f>
        <v>Comments</v>
      </c>
      <c r="C115" s="33"/>
    </row>
  </sheetData>
  <sheetProtection sheet="1" objects="1" scenarios="1"/>
  <customSheetViews>
    <customSheetView guid="{16BD123E-21AA-4DA4-B477-56A28E780F44}" fitToPage="1" topLeftCell="C36">
      <selection activeCell="D36" sqref="D36:G36"/>
      <pageMargins left="0.39370078740157483" right="0.39370078740157483" top="0.98425196850393704" bottom="0.78740157480314965" header="0.51181102362204722" footer="0.39370078740157483"/>
      <pageSetup paperSize="9" scale="55" fitToHeight="3" orientation="portrait" r:id="rId1"/>
      <headerFooter alignWithMargins="0">
        <oddHeader>&amp;LAnnex 2 - LAQ - Equipment&amp;R&amp;"Arial,Italic"WORKING DOCUMENT - NOT FOR DISTRIBUTION</oddHeader>
        <oddFooter>&amp;L&amp;P</oddFooter>
      </headerFooter>
    </customSheetView>
    <customSheetView guid="{F20950B5-8E18-4725-A4D5-C46AEC554D85}" fitToPage="1" showRuler="0" topLeftCell="A28">
      <selection activeCell="B33" sqref="B33"/>
      <pageMargins left="0.39370078740157483" right="0.39370078740157483" top="0.98425196850393704" bottom="0.78740157480314965" header="0.51181102362204722" footer="0.39370078740157483"/>
      <pageSetup paperSize="9" scale="73" fitToHeight="3" orientation="portrait" r:id="rId2"/>
      <headerFooter alignWithMargins="0">
        <oddHeader>&amp;LAnnex 2 - LAQ - Equipment&amp;R&amp;"Arial,Italic"WORKING DOCUMENT - NOT FOR DISTRIBUTION</oddHeader>
        <oddFooter>&amp;L&amp;P</oddFooter>
      </headerFooter>
    </customSheetView>
    <customSheetView guid="{23E97C69-870E-4B81-B9F8-7E314BCA18CA}" showPageBreaks="1" fitToPage="1" printArea="1" showRuler="0" topLeftCell="B1">
      <selection activeCell="B34" sqref="B34"/>
      <pageMargins left="0.39370078740157483" right="0.39370078740157483" top="0.98425196850393704" bottom="0.78740157480314965" header="0.51181102362204722" footer="0.39370078740157483"/>
      <pageSetup paperSize="9" scale="55" fitToHeight="3" orientation="portrait" r:id="rId3"/>
      <headerFooter alignWithMargins="0">
        <oddHeader>&amp;LAnnex 2 - LAQ - Equipment&amp;R&amp;"Arial,Italic"WORKING DOCUMENT - NOT FOR DISTRIBUTION</oddHeader>
        <oddFooter>&amp;L&amp;P</oddFooter>
      </headerFooter>
    </customSheetView>
  </customSheetViews>
  <mergeCells count="31">
    <mergeCell ref="B8:F8"/>
    <mergeCell ref="E17:F17"/>
    <mergeCell ref="E23:F23"/>
    <mergeCell ref="E10:F10"/>
    <mergeCell ref="E11:F11"/>
    <mergeCell ref="E12:F12"/>
    <mergeCell ref="E18:F18"/>
    <mergeCell ref="E4:F4"/>
    <mergeCell ref="E22:F22"/>
    <mergeCell ref="E21:F21"/>
    <mergeCell ref="E13:F13"/>
    <mergeCell ref="E14:F14"/>
    <mergeCell ref="E15:F15"/>
    <mergeCell ref="E16:F16"/>
    <mergeCell ref="E9:F9"/>
    <mergeCell ref="E6:F6"/>
    <mergeCell ref="E7:F7"/>
    <mergeCell ref="E28:F28"/>
    <mergeCell ref="E29:F29"/>
    <mergeCell ref="E30:F30"/>
    <mergeCell ref="E31:F31"/>
    <mergeCell ref="E24:F24"/>
    <mergeCell ref="E25:F25"/>
    <mergeCell ref="E26:F26"/>
    <mergeCell ref="E27:F27"/>
    <mergeCell ref="E36:F36"/>
    <mergeCell ref="E37:F37"/>
    <mergeCell ref="E32:F32"/>
    <mergeCell ref="E33:F33"/>
    <mergeCell ref="E34:F34"/>
    <mergeCell ref="E35:F35"/>
  </mergeCells>
  <phoneticPr fontId="1" type="noConversion"/>
  <dataValidations count="2">
    <dataValidation type="list" allowBlank="1" showInputMessage="1" showErrorMessage="1" sqref="D6:D7 D40:F113 D21:D37 D9:D18">
      <formula1>$J$1:$J$4</formula1>
    </dataValidation>
    <dataValidation type="whole" allowBlank="1" showInputMessage="1" showErrorMessage="1" sqref="C40:C113">
      <formula1>0</formula1>
      <formula2>1E+31</formula2>
    </dataValidation>
  </dataValidations>
  <pageMargins left="0.39370078740157483" right="0.39370078740157483" top="0.98425196850393704" bottom="0.78740157480314965" header="0.51181102362204722" footer="0.39370078740157483"/>
  <pageSetup paperSize="9" scale="86" fitToHeight="15" orientation="landscape" r:id="rId4"/>
  <headerFooter alignWithMargins="0">
    <oddHeader>&amp;LAnnex 2: LAT/Facility - Equipment</oddHeader>
  </headerFooter>
  <rowBreaks count="2" manualBreakCount="2">
    <brk id="19" max="5" man="1"/>
    <brk id="38" max="5" man="1"/>
  </rowBreaks>
  <ignoredErrors>
    <ignoredError sqref="A105:A65536 A1:A62 A64:A103" numberStoredAsText="1"/>
  </ignoredError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H234"/>
  <sheetViews>
    <sheetView zoomScaleNormal="100" workbookViewId="0">
      <selection activeCell="B2" sqref="B2"/>
    </sheetView>
  </sheetViews>
  <sheetFormatPr defaultRowHeight="12.75" x14ac:dyDescent="0.2"/>
  <cols>
    <col min="1" max="1" width="6.7109375" style="22" customWidth="1"/>
    <col min="2" max="2" width="32.7109375" style="17" customWidth="1"/>
    <col min="3" max="3" width="9.140625" style="22"/>
    <col min="4" max="4" width="9.85546875" style="17" customWidth="1"/>
    <col min="5" max="5" width="13.140625" style="17" customWidth="1"/>
    <col min="6" max="6" width="11.5703125" style="17" customWidth="1"/>
    <col min="7" max="7" width="10.140625" style="17" customWidth="1"/>
    <col min="8" max="8" width="8.7109375" style="17" customWidth="1"/>
    <col min="9" max="9" width="9.28515625" style="17" customWidth="1"/>
    <col min="10" max="10" width="10.140625" style="17" customWidth="1"/>
    <col min="11" max="11" width="9.85546875" style="17" customWidth="1"/>
    <col min="12" max="12" width="10.140625" style="17" customWidth="1"/>
    <col min="13" max="13" width="8.28515625" style="17" customWidth="1"/>
    <col min="14" max="14" width="13.42578125" style="17" customWidth="1"/>
    <col min="15" max="15" width="9.7109375" style="17" customWidth="1"/>
    <col min="16" max="16" width="12.7109375" style="17" customWidth="1"/>
    <col min="17" max="17" width="11.7109375" style="17" customWidth="1"/>
    <col min="18" max="18" width="10.85546875" style="17" customWidth="1"/>
    <col min="19" max="19" width="12.7109375" style="17" customWidth="1"/>
    <col min="20" max="20" width="12" style="22" customWidth="1"/>
    <col min="21" max="16384" width="9.140625" style="17"/>
  </cols>
  <sheetData>
    <row r="1" spans="1:11" ht="24.75" x14ac:dyDescent="0.2">
      <c r="A1" s="54" t="s">
        <v>515</v>
      </c>
      <c r="B1" s="215" t="str">
        <f>Language!B382</f>
        <v>Laboratory testing performance</v>
      </c>
      <c r="C1" s="54"/>
      <c r="D1" s="37"/>
      <c r="E1" s="17" t="str">
        <f>IF(COUNT(T33:T232)=0," ",AVERAGE(T33:T232))</f>
        <v xml:space="preserve"> </v>
      </c>
      <c r="G1" s="38"/>
      <c r="K1" s="22">
        <v>1</v>
      </c>
    </row>
    <row r="2" spans="1:11" x14ac:dyDescent="0.2">
      <c r="K2" s="22">
        <v>2</v>
      </c>
    </row>
    <row r="3" spans="1:11" x14ac:dyDescent="0.2">
      <c r="K3" s="22">
        <v>3</v>
      </c>
    </row>
    <row r="4" spans="1:11" ht="45" x14ac:dyDescent="0.2">
      <c r="B4" s="137" t="str">
        <f>Language!B384</f>
        <v>Reference number to be entered under "Discipline #" in the answer table below</v>
      </c>
      <c r="C4" s="138"/>
      <c r="D4" s="92"/>
      <c r="E4" s="92"/>
      <c r="F4" s="251" t="str">
        <f>Language!B385</f>
        <v>Specimen to be entered under "Specimen type" in the answer table below</v>
      </c>
      <c r="G4" s="251"/>
      <c r="H4" s="251"/>
      <c r="K4" s="22">
        <v>4</v>
      </c>
    </row>
    <row r="5" spans="1:11" ht="15" x14ac:dyDescent="0.2">
      <c r="B5" s="139" t="str">
        <f>Language!B386</f>
        <v>Disciplines</v>
      </c>
      <c r="C5" s="140" t="s">
        <v>516</v>
      </c>
      <c r="D5" s="92"/>
      <c r="E5" s="92"/>
      <c r="F5" s="141" t="str">
        <f>Language!B408</f>
        <v>Specimen type</v>
      </c>
      <c r="G5" s="142"/>
      <c r="H5" s="142"/>
    </row>
    <row r="6" spans="1:11" ht="15" x14ac:dyDescent="0.2">
      <c r="B6" s="143" t="str">
        <f>Language!B387</f>
        <v>Clinical chemistry</v>
      </c>
      <c r="C6" s="144">
        <v>1</v>
      </c>
      <c r="D6" s="92"/>
      <c r="E6" s="92"/>
      <c r="F6" s="145" t="str">
        <f>Language!B409</f>
        <v>Blood</v>
      </c>
      <c r="G6" s="146"/>
      <c r="H6" s="146"/>
    </row>
    <row r="7" spans="1:11" ht="15" x14ac:dyDescent="0.2">
      <c r="B7" s="145" t="str">
        <f>Language!B388</f>
        <v>Haematology and haemostasis</v>
      </c>
      <c r="C7" s="147">
        <v>2</v>
      </c>
      <c r="D7" s="57"/>
      <c r="E7" s="92"/>
      <c r="F7" s="145" t="str">
        <f>Language!B410</f>
        <v>Stool</v>
      </c>
      <c r="G7" s="146"/>
      <c r="H7" s="146"/>
    </row>
    <row r="8" spans="1:11" ht="15" x14ac:dyDescent="0.2">
      <c r="B8" s="145" t="str">
        <f>Language!B389</f>
        <v>Parasitology</v>
      </c>
      <c r="C8" s="147">
        <v>3</v>
      </c>
      <c r="D8" s="92"/>
      <c r="E8" s="92"/>
      <c r="F8" s="145" t="str">
        <f>Language!B411</f>
        <v>Urine</v>
      </c>
      <c r="G8" s="146"/>
      <c r="H8" s="146"/>
    </row>
    <row r="9" spans="1:11" ht="15" x14ac:dyDescent="0.2">
      <c r="B9" s="145" t="str">
        <f>Language!B390</f>
        <v>Mycology</v>
      </c>
      <c r="C9" s="147">
        <v>4</v>
      </c>
      <c r="D9" s="92"/>
      <c r="E9" s="92"/>
      <c r="F9" s="145" t="str">
        <f>Language!B412</f>
        <v>CSF</v>
      </c>
      <c r="G9" s="146"/>
      <c r="H9" s="146"/>
    </row>
    <row r="10" spans="1:11" ht="15" x14ac:dyDescent="0.2">
      <c r="B10" s="145" t="str">
        <f>Language!B391</f>
        <v>Bacteriology (except serology)</v>
      </c>
      <c r="C10" s="147">
        <v>5</v>
      </c>
      <c r="D10" s="92"/>
      <c r="E10" s="92"/>
      <c r="F10" s="145" t="str">
        <f>Language!B413</f>
        <v>Sputum</v>
      </c>
      <c r="G10" s="146"/>
      <c r="H10" s="146"/>
    </row>
    <row r="11" spans="1:11" ht="15" x14ac:dyDescent="0.2">
      <c r="B11" s="145" t="str">
        <f>Language!B392</f>
        <v>Virology (except serology)</v>
      </c>
      <c r="C11" s="147">
        <v>6</v>
      </c>
      <c r="D11" s="92"/>
      <c r="E11" s="92"/>
      <c r="F11" s="145" t="str">
        <f>Language!B414</f>
        <v>Lymph nodes</v>
      </c>
      <c r="G11" s="146"/>
      <c r="H11" s="146"/>
    </row>
    <row r="12" spans="1:11" ht="15" x14ac:dyDescent="0.2">
      <c r="B12" s="145" t="str">
        <f>Language!B393</f>
        <v>Viral serology</v>
      </c>
      <c r="C12" s="147">
        <v>7</v>
      </c>
      <c r="D12" s="92"/>
      <c r="E12" s="92"/>
      <c r="F12" s="145" t="str">
        <f>Language!B415</f>
        <v>Bone marrow</v>
      </c>
      <c r="G12" s="146"/>
      <c r="H12" s="146"/>
    </row>
    <row r="13" spans="1:11" ht="15" x14ac:dyDescent="0.2">
      <c r="B13" s="145" t="str">
        <f>Language!B394</f>
        <v>Bacterial serology</v>
      </c>
      <c r="C13" s="147">
        <v>8</v>
      </c>
      <c r="D13" s="92"/>
      <c r="E13" s="92"/>
      <c r="F13" s="145" t="str">
        <f>Language!B416</f>
        <v>Pus</v>
      </c>
      <c r="G13" s="146"/>
      <c r="H13" s="146"/>
    </row>
    <row r="14" spans="1:11" ht="15" x14ac:dyDescent="0.2">
      <c r="B14" s="145" t="str">
        <f>Language!B395</f>
        <v>Toxicology</v>
      </c>
      <c r="C14" s="147">
        <v>9</v>
      </c>
      <c r="D14" s="92"/>
      <c r="E14" s="92"/>
      <c r="F14" s="145" t="str">
        <f>Language!B417</f>
        <v>Pharyngeal/nasopharyngeal swab</v>
      </c>
      <c r="G14" s="146"/>
      <c r="H14" s="146"/>
    </row>
    <row r="15" spans="1:11" ht="15" x14ac:dyDescent="0.2">
      <c r="B15" s="145" t="str">
        <f>Language!B396</f>
        <v>Histopathology</v>
      </c>
      <c r="C15" s="147">
        <v>10</v>
      </c>
      <c r="D15" s="92"/>
      <c r="E15" s="92"/>
      <c r="F15" s="145" t="str">
        <f>Language!B418</f>
        <v>Urethral/vaginal swab</v>
      </c>
      <c r="G15" s="146"/>
      <c r="H15" s="146"/>
    </row>
    <row r="16" spans="1:11" ht="15" x14ac:dyDescent="0.2">
      <c r="B16" s="145" t="str">
        <f>Language!B397</f>
        <v>Cytology</v>
      </c>
      <c r="C16" s="147">
        <v>11</v>
      </c>
      <c r="D16" s="92"/>
      <c r="E16" s="92"/>
      <c r="F16" s="148" t="str">
        <f>Language!B419</f>
        <v>Other</v>
      </c>
      <c r="G16" s="149"/>
      <c r="H16" s="149"/>
    </row>
    <row r="17" spans="1:34" ht="15" x14ac:dyDescent="0.2">
      <c r="B17" s="145" t="str">
        <f>Language!B398</f>
        <v>Human genetics</v>
      </c>
      <c r="C17" s="147">
        <v>12</v>
      </c>
      <c r="D17" s="92"/>
      <c r="E17" s="92"/>
      <c r="F17" s="92"/>
      <c r="G17" s="92"/>
      <c r="H17" s="92"/>
    </row>
    <row r="18" spans="1:34" ht="15" x14ac:dyDescent="0.2">
      <c r="B18" s="145" t="str">
        <f>Language!B399</f>
        <v>Transfusion medicine</v>
      </c>
      <c r="C18" s="147">
        <v>13</v>
      </c>
      <c r="D18" s="92"/>
      <c r="E18" s="92"/>
      <c r="F18" s="92"/>
      <c r="G18" s="92"/>
      <c r="H18" s="92"/>
    </row>
    <row r="19" spans="1:34" ht="15" x14ac:dyDescent="0.2">
      <c r="B19" s="145" t="str">
        <f>Language!B400</f>
        <v>Food testing (microbiology)</v>
      </c>
      <c r="C19" s="147">
        <v>14</v>
      </c>
      <c r="D19" s="92"/>
      <c r="E19" s="92"/>
      <c r="F19" s="92"/>
      <c r="G19" s="92"/>
      <c r="H19" s="92"/>
    </row>
    <row r="20" spans="1:34" ht="15" x14ac:dyDescent="0.2">
      <c r="B20" s="145" t="str">
        <f>Language!B401</f>
        <v>Food testing (chemicals and others)</v>
      </c>
      <c r="C20" s="147">
        <v>15</v>
      </c>
      <c r="D20" s="92"/>
      <c r="E20" s="92"/>
      <c r="F20" s="92"/>
      <c r="G20" s="92"/>
      <c r="H20" s="92"/>
    </row>
    <row r="21" spans="1:34" ht="15" x14ac:dyDescent="0.2">
      <c r="B21" s="145" t="str">
        <f>Language!B402</f>
        <v>Water testing</v>
      </c>
      <c r="C21" s="147">
        <v>16</v>
      </c>
      <c r="D21" s="92"/>
      <c r="E21" s="92"/>
      <c r="F21" s="92"/>
      <c r="G21" s="92"/>
      <c r="H21" s="92"/>
    </row>
    <row r="22" spans="1:34" ht="15" x14ac:dyDescent="0.2">
      <c r="B22" s="145" t="str">
        <f>Language!B403</f>
        <v>Veterinary testing</v>
      </c>
      <c r="C22" s="147">
        <v>17</v>
      </c>
      <c r="D22" s="92"/>
      <c r="E22" s="92"/>
      <c r="F22" s="92"/>
      <c r="G22" s="57"/>
      <c r="H22" s="57"/>
      <c r="I22" s="18"/>
      <c r="J22" s="18"/>
      <c r="K22" s="18"/>
    </row>
    <row r="23" spans="1:34" ht="15" x14ac:dyDescent="0.2">
      <c r="B23" s="145" t="str">
        <f>Language!B404</f>
        <v>Environmental testing (air, soil)</v>
      </c>
      <c r="C23" s="147">
        <v>18</v>
      </c>
      <c r="D23" s="92"/>
      <c r="E23" s="92"/>
      <c r="F23" s="92"/>
      <c r="G23" s="57"/>
      <c r="H23" s="57"/>
      <c r="I23" s="18"/>
      <c r="J23" s="18"/>
      <c r="K23" s="18"/>
    </row>
    <row r="24" spans="1:34" ht="15" x14ac:dyDescent="0.2">
      <c r="B24" s="145" t="str">
        <f>Language!B405</f>
        <v>Other</v>
      </c>
      <c r="C24" s="147">
        <v>19</v>
      </c>
      <c r="D24" s="92"/>
      <c r="E24" s="92"/>
      <c r="F24" s="92"/>
      <c r="G24" s="57"/>
      <c r="H24" s="57"/>
      <c r="I24" s="18"/>
      <c r="J24" s="18"/>
      <c r="K24" s="18"/>
    </row>
    <row r="25" spans="1:34" ht="15" x14ac:dyDescent="0.2">
      <c r="B25" s="150" t="str">
        <f>Language!B406</f>
        <v>Other:</v>
      </c>
      <c r="C25" s="151" t="str">
        <f>IF(Lab!A50="","",Lab!A50)</f>
        <v/>
      </c>
      <c r="D25" s="63"/>
      <c r="E25" s="152"/>
      <c r="F25" s="92"/>
      <c r="G25" s="57"/>
      <c r="H25" s="57"/>
      <c r="I25" s="18"/>
      <c r="J25" s="18"/>
      <c r="K25" s="18"/>
    </row>
    <row r="26" spans="1:34" x14ac:dyDescent="0.2">
      <c r="C26" s="17"/>
      <c r="G26" s="18"/>
      <c r="H26" s="18"/>
      <c r="I26" s="18"/>
      <c r="J26" s="18"/>
      <c r="K26" s="18"/>
    </row>
    <row r="27" spans="1:34" x14ac:dyDescent="0.2">
      <c r="C27" s="17"/>
      <c r="G27" s="18"/>
      <c r="H27" s="18"/>
      <c r="I27" s="18"/>
      <c r="J27" s="18"/>
      <c r="K27" s="18"/>
    </row>
    <row r="28" spans="1:34" ht="15" x14ac:dyDescent="0.2">
      <c r="A28" s="70"/>
      <c r="B28" s="153" t="str">
        <f>Language!B383</f>
        <v>Enter all relevant tests performed in the laboratory (one test/line) and provide requested details for each test</v>
      </c>
      <c r="C28" s="78"/>
      <c r="D28" s="92"/>
      <c r="E28" s="92"/>
      <c r="F28" s="92"/>
      <c r="G28" s="57"/>
      <c r="H28" s="57"/>
      <c r="I28" s="57"/>
      <c r="J28" s="57"/>
      <c r="K28" s="57"/>
    </row>
    <row r="29" spans="1:34" ht="15" x14ac:dyDescent="0.2">
      <c r="A29" s="70"/>
      <c r="B29" s="58" t="str">
        <f>Language!B38</f>
        <v>Possible answers (unless otherwise advised): 1.Yes; 2.Partial; 3.No; 4.Non applicable</v>
      </c>
      <c r="C29" s="78"/>
      <c r="D29" s="92"/>
      <c r="E29" s="92"/>
      <c r="F29" s="92"/>
      <c r="G29" s="57"/>
      <c r="H29" s="57"/>
      <c r="I29" s="57"/>
      <c r="J29" s="57"/>
      <c r="K29" s="57"/>
    </row>
    <row r="30" spans="1:34" s="40" customFormat="1" ht="75" x14ac:dyDescent="0.2">
      <c r="B30" s="70"/>
      <c r="C30" s="70"/>
      <c r="D30" s="70"/>
      <c r="E30" s="70"/>
      <c r="F30" s="154" t="str">
        <f>Language!B424</f>
        <v>Frequency</v>
      </c>
      <c r="G30" s="155" t="str">
        <f>Language!B426</f>
        <v>Staff</v>
      </c>
      <c r="H30" s="253" t="str">
        <f>Language!B428</f>
        <v xml:space="preserve">SOPs  </v>
      </c>
      <c r="I30" s="253"/>
      <c r="J30" s="253" t="str">
        <f>Language!B431</f>
        <v>Equipment</v>
      </c>
      <c r="K30" s="253"/>
      <c r="L30" s="255" t="str">
        <f>Language!B434</f>
        <v>Reagents/Test kits</v>
      </c>
      <c r="M30" s="253"/>
      <c r="N30" s="256" t="str">
        <f>Language!B437</f>
        <v>Quality Control</v>
      </c>
      <c r="O30" s="257"/>
      <c r="P30" s="258"/>
      <c r="Q30" s="253" t="str">
        <f>Language!B441</f>
        <v>External Quality Assessment</v>
      </c>
      <c r="R30" s="254"/>
      <c r="S30" s="254"/>
      <c r="T30" s="93" t="str">
        <f>Language!B446</f>
        <v>Automatic calculation, not to be filled in here</v>
      </c>
      <c r="V30" s="41"/>
      <c r="W30" s="252"/>
      <c r="X30" s="252"/>
      <c r="Y30" s="41"/>
      <c r="Z30" s="252"/>
      <c r="AA30" s="252"/>
      <c r="AB30" s="252"/>
      <c r="AC30" s="252"/>
      <c r="AD30" s="252"/>
      <c r="AE30" s="252"/>
      <c r="AF30" s="41"/>
      <c r="AG30" s="41"/>
      <c r="AH30" s="41"/>
    </row>
    <row r="31" spans="1:34" s="40" customFormat="1" ht="120" x14ac:dyDescent="0.2">
      <c r="B31" s="155" t="str">
        <f>Language!B420</f>
        <v>Test type/Name</v>
      </c>
      <c r="C31" s="77" t="str">
        <f>Language!B421</f>
        <v>Discipline #</v>
      </c>
      <c r="D31" s="155" t="str">
        <f>Language!B422</f>
        <v>Specimen type</v>
      </c>
      <c r="E31" s="155" t="str">
        <f>Language!B423</f>
        <v>Method/s and Instrument/s</v>
      </c>
      <c r="F31" s="73" t="str">
        <f>Language!B425</f>
        <v>Average number of tests performed monthly</v>
      </c>
      <c r="G31" s="77" t="str">
        <f>Language!B427</f>
        <v>Is staff competent to perform the test?</v>
      </c>
      <c r="H31" s="77" t="str">
        <f>Language!B429</f>
        <v>Is SOP available for this test?</v>
      </c>
      <c r="I31" s="77" t="str">
        <f>Language!B430</f>
        <v>Is the SOP adequate/up-to-date?</v>
      </c>
      <c r="J31" s="77" t="str">
        <f>Language!B432</f>
        <v>Is equipment appropriate for this test?</v>
      </c>
      <c r="K31" s="77" t="str">
        <f>Language!B433</f>
        <v>Is equipment adequately maintained?</v>
      </c>
      <c r="L31" s="135" t="str">
        <f>Language!B435</f>
        <v>Are adequate reagents for this test available?</v>
      </c>
      <c r="M31" s="77" t="str">
        <f>Language!B436</f>
        <v>Are the reagents in-date?</v>
      </c>
      <c r="N31" s="77" t="str">
        <f>Language!B438</f>
        <v>Are IQC specimens included when performing this test?</v>
      </c>
      <c r="O31" s="77" t="str">
        <f>Language!B439</f>
        <v>Are IQC results acceptable?</v>
      </c>
      <c r="P31" s="77" t="str">
        <f>Language!B440</f>
        <v>Are corrective actions implemented if IQC results are not acceptable?</v>
      </c>
      <c r="Q31" s="77" t="str">
        <f>Language!B442</f>
        <v>Does the laboratory participate in EQA for this test?</v>
      </c>
      <c r="R31" s="77" t="str">
        <f>Language!B443</f>
        <v>Are EQA results acceptable?</v>
      </c>
      <c r="S31" s="77" t="str">
        <f>Language!B444</f>
        <v>Are corrective actions implemented if EQA results are not acceptable?</v>
      </c>
      <c r="T31" s="77" t="str">
        <f>Language!B445</f>
        <v>Score per test</v>
      </c>
      <c r="V31" s="42"/>
      <c r="W31" s="42"/>
      <c r="X31" s="42"/>
      <c r="Y31" s="42"/>
      <c r="Z31" s="42"/>
      <c r="AA31" s="42"/>
      <c r="AB31" s="42"/>
      <c r="AC31" s="42"/>
      <c r="AD31" s="42"/>
      <c r="AE31" s="42"/>
      <c r="AF31" s="42"/>
      <c r="AG31" s="42"/>
      <c r="AH31" s="42"/>
    </row>
    <row r="32" spans="1:34" s="43" customFormat="1" ht="30" x14ac:dyDescent="0.2">
      <c r="A32" s="224" t="str">
        <f>Language!B447</f>
        <v>e.g.</v>
      </c>
      <c r="B32" s="156" t="str">
        <f>Language!B448</f>
        <v>Cytobacteriological examination of urine</v>
      </c>
      <c r="C32" s="157">
        <v>5</v>
      </c>
      <c r="D32" s="156" t="s">
        <v>818</v>
      </c>
      <c r="E32" s="156" t="str">
        <f>Language!B449</f>
        <v>Microscopy, Gram, Culture</v>
      </c>
      <c r="F32" s="156">
        <v>45</v>
      </c>
      <c r="G32" s="158">
        <v>1</v>
      </c>
      <c r="H32" s="158">
        <v>1</v>
      </c>
      <c r="I32" s="158">
        <v>1</v>
      </c>
      <c r="J32" s="158">
        <v>1</v>
      </c>
      <c r="K32" s="158">
        <v>1</v>
      </c>
      <c r="L32" s="158">
        <v>1</v>
      </c>
      <c r="M32" s="158">
        <v>2</v>
      </c>
      <c r="N32" s="158">
        <v>3</v>
      </c>
      <c r="O32" s="158">
        <v>4</v>
      </c>
      <c r="P32" s="158">
        <v>4</v>
      </c>
      <c r="Q32" s="158">
        <v>1</v>
      </c>
      <c r="R32" s="158">
        <v>1</v>
      </c>
      <c r="S32" s="158">
        <v>2</v>
      </c>
      <c r="T32" s="159">
        <f>IF(COUNT(V32:AH32)=0," ",AVERAGE(V32:AH32))</f>
        <v>0.81818181818181823</v>
      </c>
      <c r="V32" s="44">
        <f t="shared" ref="V32:AH32" si="0">IF($B32&lt;&gt;"",IF(G32=1,1,IF(G32=3,0,IF(G32=2,0.5," ")))," ")</f>
        <v>1</v>
      </c>
      <c r="W32" s="29">
        <f t="shared" si="0"/>
        <v>1</v>
      </c>
      <c r="X32" s="29">
        <f t="shared" si="0"/>
        <v>1</v>
      </c>
      <c r="Y32" s="29">
        <f t="shared" si="0"/>
        <v>1</v>
      </c>
      <c r="Z32" s="29">
        <f t="shared" si="0"/>
        <v>1</v>
      </c>
      <c r="AA32" s="29">
        <f t="shared" si="0"/>
        <v>1</v>
      </c>
      <c r="AB32" s="29">
        <f t="shared" si="0"/>
        <v>0.5</v>
      </c>
      <c r="AC32" s="29">
        <f t="shared" si="0"/>
        <v>0</v>
      </c>
      <c r="AD32" s="29" t="str">
        <f t="shared" si="0"/>
        <v xml:space="preserve"> </v>
      </c>
      <c r="AE32" s="29" t="str">
        <f t="shared" si="0"/>
        <v xml:space="preserve"> </v>
      </c>
      <c r="AF32" s="29">
        <f t="shared" si="0"/>
        <v>1</v>
      </c>
      <c r="AG32" s="29">
        <f t="shared" si="0"/>
        <v>1</v>
      </c>
      <c r="AH32" s="45">
        <f t="shared" si="0"/>
        <v>0.5</v>
      </c>
    </row>
    <row r="33" spans="1:34" s="39" customFormat="1" ht="15" x14ac:dyDescent="0.2">
      <c r="A33" s="70" t="s">
        <v>517</v>
      </c>
      <c r="B33" s="160"/>
      <c r="C33" s="160"/>
      <c r="D33" s="160"/>
      <c r="E33" s="160"/>
      <c r="F33" s="160"/>
      <c r="G33" s="86"/>
      <c r="H33" s="86"/>
      <c r="I33" s="86"/>
      <c r="J33" s="86"/>
      <c r="K33" s="86"/>
      <c r="L33" s="86"/>
      <c r="M33" s="86"/>
      <c r="N33" s="86"/>
      <c r="O33" s="86"/>
      <c r="P33" s="86"/>
      <c r="Q33" s="86"/>
      <c r="R33" s="86"/>
      <c r="S33" s="86"/>
      <c r="T33" s="162" t="str">
        <f>IF(COUNT(V33:AH33)=0," ",AVERAGE(V33:AH33))</f>
        <v xml:space="preserve"> </v>
      </c>
      <c r="V33" s="44" t="str">
        <f>IF($B33&lt;&gt;"",IF(G33=1,1,IF(G33=3,0,IF(G33=2,0.5," ")))," ")</f>
        <v xml:space="preserve"> </v>
      </c>
      <c r="W33" s="29" t="str">
        <f t="shared" ref="W33:AH33" si="1">IF($B33&lt;&gt;"",IF(H33=1,1,IF(H33=3,0,IF(H33=2,0.5," ")))," ")</f>
        <v xml:space="preserve"> </v>
      </c>
      <c r="X33" s="29" t="str">
        <f t="shared" si="1"/>
        <v xml:space="preserve"> </v>
      </c>
      <c r="Y33" s="29" t="str">
        <f t="shared" si="1"/>
        <v xml:space="preserve"> </v>
      </c>
      <c r="Z33" s="29" t="str">
        <f t="shared" si="1"/>
        <v xml:space="preserve"> </v>
      </c>
      <c r="AA33" s="29" t="str">
        <f t="shared" si="1"/>
        <v xml:space="preserve"> </v>
      </c>
      <c r="AB33" s="29" t="str">
        <f t="shared" si="1"/>
        <v xml:space="preserve"> </v>
      </c>
      <c r="AC33" s="29" t="str">
        <f t="shared" si="1"/>
        <v xml:space="preserve"> </v>
      </c>
      <c r="AD33" s="29" t="str">
        <f t="shared" si="1"/>
        <v xml:space="preserve"> </v>
      </c>
      <c r="AE33" s="29" t="str">
        <f t="shared" si="1"/>
        <v xml:space="preserve"> </v>
      </c>
      <c r="AF33" s="29" t="str">
        <f t="shared" si="1"/>
        <v xml:space="preserve"> </v>
      </c>
      <c r="AG33" s="29" t="str">
        <f t="shared" si="1"/>
        <v xml:space="preserve"> </v>
      </c>
      <c r="AH33" s="45" t="str">
        <f t="shared" si="1"/>
        <v xml:space="preserve"> </v>
      </c>
    </row>
    <row r="34" spans="1:34" s="39" customFormat="1" ht="15" x14ac:dyDescent="0.2">
      <c r="A34" s="70" t="s">
        <v>518</v>
      </c>
      <c r="B34" s="160"/>
      <c r="C34" s="160"/>
      <c r="D34" s="160"/>
      <c r="E34" s="160"/>
      <c r="F34" s="160"/>
      <c r="G34" s="86"/>
      <c r="H34" s="86"/>
      <c r="I34" s="86"/>
      <c r="J34" s="86"/>
      <c r="K34" s="86"/>
      <c r="L34" s="86"/>
      <c r="M34" s="86"/>
      <c r="N34" s="86"/>
      <c r="O34" s="86"/>
      <c r="P34" s="86"/>
      <c r="Q34" s="86"/>
      <c r="R34" s="86"/>
      <c r="S34" s="86"/>
      <c r="T34" s="162" t="str">
        <f t="shared" ref="T34:T97" si="2">IF(COUNT(V34:AH34)=0," ",AVERAGE(V34:AH34))</f>
        <v xml:space="preserve"> </v>
      </c>
      <c r="V34" s="44" t="str">
        <f t="shared" ref="V34:V97" si="3">IF($B34&lt;&gt;"",IF(G34=1,1,IF(G34=3,0,IF(G34=2,0.5," ")))," ")</f>
        <v xml:space="preserve"> </v>
      </c>
      <c r="W34" s="29" t="str">
        <f t="shared" ref="W34:W97" si="4">IF($B34&lt;&gt;"",IF(H34=1,1,IF(H34=3,0,IF(H34=2,0.5," ")))," ")</f>
        <v xml:space="preserve"> </v>
      </c>
      <c r="X34" s="29" t="str">
        <f t="shared" ref="X34:X97" si="5">IF($B34&lt;&gt;"",IF(I34=1,1,IF(I34=3,0,IF(I34=2,0.5," ")))," ")</f>
        <v xml:space="preserve"> </v>
      </c>
      <c r="Y34" s="29" t="str">
        <f t="shared" ref="Y34:Y97" si="6">IF($B34&lt;&gt;"",IF(J34=1,1,IF(J34=3,0,IF(J34=2,0.5," ")))," ")</f>
        <v xml:space="preserve"> </v>
      </c>
      <c r="Z34" s="29" t="str">
        <f t="shared" ref="Z34:Z97" si="7">IF($B34&lt;&gt;"",IF(K34=1,1,IF(K34=3,0,IF(K34=2,0.5," ")))," ")</f>
        <v xml:space="preserve"> </v>
      </c>
      <c r="AA34" s="29" t="str">
        <f t="shared" ref="AA34:AA97" si="8">IF($B34&lt;&gt;"",IF(L34=1,1,IF(L34=3,0,IF(L34=2,0.5," ")))," ")</f>
        <v xml:space="preserve"> </v>
      </c>
      <c r="AB34" s="29" t="str">
        <f t="shared" ref="AB34:AB97" si="9">IF($B34&lt;&gt;"",IF(M34=1,1,IF(M34=3,0,IF(M34=2,0.5," ")))," ")</f>
        <v xml:space="preserve"> </v>
      </c>
      <c r="AC34" s="29" t="str">
        <f t="shared" ref="AC34:AC97" si="10">IF($B34&lt;&gt;"",IF(N34=1,1,IF(N34=3,0,IF(N34=2,0.5," ")))," ")</f>
        <v xml:space="preserve"> </v>
      </c>
      <c r="AD34" s="29" t="str">
        <f t="shared" ref="AD34:AD97" si="11">IF($B34&lt;&gt;"",IF(O34=1,1,IF(O34=3,0,IF(O34=2,0.5," ")))," ")</f>
        <v xml:space="preserve"> </v>
      </c>
      <c r="AE34" s="29" t="str">
        <f t="shared" ref="AE34:AE97" si="12">IF($B34&lt;&gt;"",IF(P34=1,1,IF(P34=3,0,IF(P34=2,0.5," ")))," ")</f>
        <v xml:space="preserve"> </v>
      </c>
      <c r="AF34" s="29" t="str">
        <f t="shared" ref="AF34:AF97" si="13">IF($B34&lt;&gt;"",IF(Q34=1,1,IF(Q34=3,0,IF(Q34=2,0.5," ")))," ")</f>
        <v xml:space="preserve"> </v>
      </c>
      <c r="AG34" s="29" t="str">
        <f t="shared" ref="AG34:AG97" si="14">IF($B34&lt;&gt;"",IF(R34=1,1,IF(R34=3,0,IF(R34=2,0.5," ")))," ")</f>
        <v xml:space="preserve"> </v>
      </c>
      <c r="AH34" s="45" t="str">
        <f t="shared" ref="AH34:AH97" si="15">IF($B34&lt;&gt;"",IF(S34=1,1,IF(S34=3,0,IF(S34=2,0.5," ")))," ")</f>
        <v xml:space="preserve"> </v>
      </c>
    </row>
    <row r="35" spans="1:34" s="39" customFormat="1" ht="15" x14ac:dyDescent="0.2">
      <c r="A35" s="70" t="s">
        <v>519</v>
      </c>
      <c r="B35" s="160"/>
      <c r="C35" s="160"/>
      <c r="D35" s="160"/>
      <c r="E35" s="160"/>
      <c r="F35" s="160"/>
      <c r="G35" s="86"/>
      <c r="H35" s="86"/>
      <c r="I35" s="86"/>
      <c r="J35" s="86"/>
      <c r="K35" s="86"/>
      <c r="L35" s="86"/>
      <c r="M35" s="86"/>
      <c r="N35" s="86"/>
      <c r="O35" s="86"/>
      <c r="P35" s="86"/>
      <c r="Q35" s="86"/>
      <c r="R35" s="86"/>
      <c r="S35" s="86"/>
      <c r="T35" s="162" t="str">
        <f t="shared" si="2"/>
        <v xml:space="preserve"> </v>
      </c>
      <c r="V35" s="44" t="str">
        <f t="shared" si="3"/>
        <v xml:space="preserve"> </v>
      </c>
      <c r="W35" s="29" t="str">
        <f t="shared" si="4"/>
        <v xml:space="preserve"> </v>
      </c>
      <c r="X35" s="29" t="str">
        <f t="shared" si="5"/>
        <v xml:space="preserve"> </v>
      </c>
      <c r="Y35" s="29" t="str">
        <f t="shared" si="6"/>
        <v xml:space="preserve"> </v>
      </c>
      <c r="Z35" s="29" t="str">
        <f t="shared" si="7"/>
        <v xml:space="preserve"> </v>
      </c>
      <c r="AA35" s="29" t="str">
        <f t="shared" si="8"/>
        <v xml:space="preserve"> </v>
      </c>
      <c r="AB35" s="29" t="str">
        <f t="shared" si="9"/>
        <v xml:space="preserve"> </v>
      </c>
      <c r="AC35" s="29" t="str">
        <f t="shared" si="10"/>
        <v xml:space="preserve"> </v>
      </c>
      <c r="AD35" s="29" t="str">
        <f t="shared" si="11"/>
        <v xml:space="preserve"> </v>
      </c>
      <c r="AE35" s="29" t="str">
        <f t="shared" si="12"/>
        <v xml:space="preserve"> </v>
      </c>
      <c r="AF35" s="29" t="str">
        <f t="shared" si="13"/>
        <v xml:space="preserve"> </v>
      </c>
      <c r="AG35" s="29" t="str">
        <f t="shared" si="14"/>
        <v xml:space="preserve"> </v>
      </c>
      <c r="AH35" s="45" t="str">
        <f t="shared" si="15"/>
        <v xml:space="preserve"> </v>
      </c>
    </row>
    <row r="36" spans="1:34" s="39" customFormat="1" ht="15" x14ac:dyDescent="0.2">
      <c r="A36" s="70" t="s">
        <v>520</v>
      </c>
      <c r="B36" s="160"/>
      <c r="C36" s="160"/>
      <c r="D36" s="160"/>
      <c r="E36" s="160"/>
      <c r="F36" s="160"/>
      <c r="G36" s="86"/>
      <c r="H36" s="86"/>
      <c r="I36" s="86"/>
      <c r="J36" s="86"/>
      <c r="K36" s="86"/>
      <c r="L36" s="86"/>
      <c r="M36" s="86"/>
      <c r="N36" s="86"/>
      <c r="O36" s="86"/>
      <c r="P36" s="86"/>
      <c r="Q36" s="86"/>
      <c r="R36" s="86"/>
      <c r="S36" s="86"/>
      <c r="T36" s="162" t="str">
        <f t="shared" si="2"/>
        <v xml:space="preserve"> </v>
      </c>
      <c r="V36" s="44" t="str">
        <f t="shared" si="3"/>
        <v xml:space="preserve"> </v>
      </c>
      <c r="W36" s="29" t="str">
        <f t="shared" si="4"/>
        <v xml:space="preserve"> </v>
      </c>
      <c r="X36" s="29" t="str">
        <f t="shared" si="5"/>
        <v xml:space="preserve"> </v>
      </c>
      <c r="Y36" s="29" t="str">
        <f t="shared" si="6"/>
        <v xml:space="preserve"> </v>
      </c>
      <c r="Z36" s="29" t="str">
        <f t="shared" si="7"/>
        <v xml:space="preserve"> </v>
      </c>
      <c r="AA36" s="29" t="str">
        <f t="shared" si="8"/>
        <v xml:space="preserve"> </v>
      </c>
      <c r="AB36" s="29" t="str">
        <f t="shared" si="9"/>
        <v xml:space="preserve"> </v>
      </c>
      <c r="AC36" s="29" t="str">
        <f t="shared" si="10"/>
        <v xml:space="preserve"> </v>
      </c>
      <c r="AD36" s="29" t="str">
        <f t="shared" si="11"/>
        <v xml:space="preserve"> </v>
      </c>
      <c r="AE36" s="29" t="str">
        <f t="shared" si="12"/>
        <v xml:space="preserve"> </v>
      </c>
      <c r="AF36" s="29" t="str">
        <f t="shared" si="13"/>
        <v xml:space="preserve"> </v>
      </c>
      <c r="AG36" s="29" t="str">
        <f t="shared" si="14"/>
        <v xml:space="preserve"> </v>
      </c>
      <c r="AH36" s="45" t="str">
        <f t="shared" si="15"/>
        <v xml:space="preserve"> </v>
      </c>
    </row>
    <row r="37" spans="1:34" s="39" customFormat="1" ht="15" x14ac:dyDescent="0.2">
      <c r="A37" s="70" t="s">
        <v>521</v>
      </c>
      <c r="B37" s="160"/>
      <c r="C37" s="160"/>
      <c r="D37" s="160"/>
      <c r="E37" s="160"/>
      <c r="F37" s="160"/>
      <c r="G37" s="86"/>
      <c r="H37" s="86"/>
      <c r="I37" s="86"/>
      <c r="J37" s="86"/>
      <c r="K37" s="86"/>
      <c r="L37" s="86"/>
      <c r="M37" s="86"/>
      <c r="N37" s="86"/>
      <c r="O37" s="86"/>
      <c r="P37" s="86"/>
      <c r="Q37" s="86"/>
      <c r="R37" s="86"/>
      <c r="S37" s="86"/>
      <c r="T37" s="162" t="str">
        <f t="shared" si="2"/>
        <v xml:space="preserve"> </v>
      </c>
      <c r="V37" s="44" t="str">
        <f t="shared" si="3"/>
        <v xml:space="preserve"> </v>
      </c>
      <c r="W37" s="29" t="str">
        <f t="shared" si="4"/>
        <v xml:space="preserve"> </v>
      </c>
      <c r="X37" s="29" t="str">
        <f t="shared" si="5"/>
        <v xml:space="preserve"> </v>
      </c>
      <c r="Y37" s="29" t="str">
        <f t="shared" si="6"/>
        <v xml:space="preserve"> </v>
      </c>
      <c r="Z37" s="29" t="str">
        <f t="shared" si="7"/>
        <v xml:space="preserve"> </v>
      </c>
      <c r="AA37" s="29" t="str">
        <f t="shared" si="8"/>
        <v xml:space="preserve"> </v>
      </c>
      <c r="AB37" s="29" t="str">
        <f t="shared" si="9"/>
        <v xml:space="preserve"> </v>
      </c>
      <c r="AC37" s="29" t="str">
        <f t="shared" si="10"/>
        <v xml:space="preserve"> </v>
      </c>
      <c r="AD37" s="29" t="str">
        <f t="shared" si="11"/>
        <v xml:space="preserve"> </v>
      </c>
      <c r="AE37" s="29" t="str">
        <f t="shared" si="12"/>
        <v xml:space="preserve"> </v>
      </c>
      <c r="AF37" s="29" t="str">
        <f t="shared" si="13"/>
        <v xml:space="preserve"> </v>
      </c>
      <c r="AG37" s="29" t="str">
        <f t="shared" si="14"/>
        <v xml:space="preserve"> </v>
      </c>
      <c r="AH37" s="45" t="str">
        <f t="shared" si="15"/>
        <v xml:space="preserve"> </v>
      </c>
    </row>
    <row r="38" spans="1:34" s="39" customFormat="1" ht="15" x14ac:dyDescent="0.2">
      <c r="A38" s="70" t="s">
        <v>522</v>
      </c>
      <c r="B38" s="160"/>
      <c r="C38" s="160"/>
      <c r="D38" s="160"/>
      <c r="E38" s="160"/>
      <c r="F38" s="160"/>
      <c r="G38" s="86"/>
      <c r="H38" s="86"/>
      <c r="I38" s="86"/>
      <c r="J38" s="86"/>
      <c r="K38" s="86"/>
      <c r="L38" s="86"/>
      <c r="M38" s="86"/>
      <c r="N38" s="86"/>
      <c r="O38" s="86"/>
      <c r="P38" s="86"/>
      <c r="Q38" s="86"/>
      <c r="R38" s="86"/>
      <c r="S38" s="86"/>
      <c r="T38" s="162" t="str">
        <f t="shared" si="2"/>
        <v xml:space="preserve"> </v>
      </c>
      <c r="V38" s="44" t="str">
        <f t="shared" si="3"/>
        <v xml:space="preserve"> </v>
      </c>
      <c r="W38" s="29" t="str">
        <f t="shared" si="4"/>
        <v xml:space="preserve"> </v>
      </c>
      <c r="X38" s="29" t="str">
        <f t="shared" si="5"/>
        <v xml:space="preserve"> </v>
      </c>
      <c r="Y38" s="29" t="str">
        <f t="shared" si="6"/>
        <v xml:space="preserve"> </v>
      </c>
      <c r="Z38" s="29" t="str">
        <f t="shared" si="7"/>
        <v xml:space="preserve"> </v>
      </c>
      <c r="AA38" s="29" t="str">
        <f t="shared" si="8"/>
        <v xml:space="preserve"> </v>
      </c>
      <c r="AB38" s="29" t="str">
        <f t="shared" si="9"/>
        <v xml:space="preserve"> </v>
      </c>
      <c r="AC38" s="29" t="str">
        <f t="shared" si="10"/>
        <v xml:space="preserve"> </v>
      </c>
      <c r="AD38" s="29" t="str">
        <f t="shared" si="11"/>
        <v xml:space="preserve"> </v>
      </c>
      <c r="AE38" s="29" t="str">
        <f t="shared" si="12"/>
        <v xml:space="preserve"> </v>
      </c>
      <c r="AF38" s="29" t="str">
        <f t="shared" si="13"/>
        <v xml:space="preserve"> </v>
      </c>
      <c r="AG38" s="29" t="str">
        <f t="shared" si="14"/>
        <v xml:space="preserve"> </v>
      </c>
      <c r="AH38" s="45" t="str">
        <f t="shared" si="15"/>
        <v xml:space="preserve"> </v>
      </c>
    </row>
    <row r="39" spans="1:34" s="39" customFormat="1" ht="15" x14ac:dyDescent="0.2">
      <c r="A39" s="70" t="s">
        <v>523</v>
      </c>
      <c r="B39" s="160"/>
      <c r="C39" s="160"/>
      <c r="D39" s="160"/>
      <c r="E39" s="160"/>
      <c r="F39" s="160"/>
      <c r="G39" s="86"/>
      <c r="H39" s="86"/>
      <c r="I39" s="86"/>
      <c r="J39" s="86"/>
      <c r="K39" s="86"/>
      <c r="L39" s="86"/>
      <c r="M39" s="86"/>
      <c r="N39" s="86"/>
      <c r="O39" s="86"/>
      <c r="P39" s="86"/>
      <c r="Q39" s="86"/>
      <c r="R39" s="86"/>
      <c r="S39" s="86"/>
      <c r="T39" s="162" t="str">
        <f t="shared" si="2"/>
        <v xml:space="preserve"> </v>
      </c>
      <c r="V39" s="44" t="str">
        <f t="shared" si="3"/>
        <v xml:space="preserve"> </v>
      </c>
      <c r="W39" s="29" t="str">
        <f t="shared" si="4"/>
        <v xml:space="preserve"> </v>
      </c>
      <c r="X39" s="29" t="str">
        <f t="shared" si="5"/>
        <v xml:space="preserve"> </v>
      </c>
      <c r="Y39" s="29" t="str">
        <f t="shared" si="6"/>
        <v xml:space="preserve"> </v>
      </c>
      <c r="Z39" s="29" t="str">
        <f t="shared" si="7"/>
        <v xml:space="preserve"> </v>
      </c>
      <c r="AA39" s="29" t="str">
        <f t="shared" si="8"/>
        <v xml:space="preserve"> </v>
      </c>
      <c r="AB39" s="29" t="str">
        <f t="shared" si="9"/>
        <v xml:space="preserve"> </v>
      </c>
      <c r="AC39" s="29" t="str">
        <f t="shared" si="10"/>
        <v xml:space="preserve"> </v>
      </c>
      <c r="AD39" s="29" t="str">
        <f t="shared" si="11"/>
        <v xml:space="preserve"> </v>
      </c>
      <c r="AE39" s="29" t="str">
        <f t="shared" si="12"/>
        <v xml:space="preserve"> </v>
      </c>
      <c r="AF39" s="29" t="str">
        <f t="shared" si="13"/>
        <v xml:space="preserve"> </v>
      </c>
      <c r="AG39" s="29" t="str">
        <f t="shared" si="14"/>
        <v xml:space="preserve"> </v>
      </c>
      <c r="AH39" s="45" t="str">
        <f t="shared" si="15"/>
        <v xml:space="preserve"> </v>
      </c>
    </row>
    <row r="40" spans="1:34" s="39" customFormat="1" ht="15" x14ac:dyDescent="0.2">
      <c r="A40" s="70" t="s">
        <v>524</v>
      </c>
      <c r="B40" s="160"/>
      <c r="C40" s="160"/>
      <c r="D40" s="160"/>
      <c r="E40" s="160"/>
      <c r="F40" s="160"/>
      <c r="G40" s="86"/>
      <c r="H40" s="86"/>
      <c r="I40" s="86"/>
      <c r="J40" s="86"/>
      <c r="K40" s="86"/>
      <c r="L40" s="86"/>
      <c r="M40" s="86"/>
      <c r="N40" s="86"/>
      <c r="O40" s="86"/>
      <c r="P40" s="86"/>
      <c r="Q40" s="86"/>
      <c r="R40" s="86"/>
      <c r="S40" s="86"/>
      <c r="T40" s="162" t="str">
        <f t="shared" si="2"/>
        <v xml:space="preserve"> </v>
      </c>
      <c r="V40" s="44" t="str">
        <f t="shared" si="3"/>
        <v xml:space="preserve"> </v>
      </c>
      <c r="W40" s="29" t="str">
        <f t="shared" si="4"/>
        <v xml:space="preserve"> </v>
      </c>
      <c r="X40" s="29" t="str">
        <f t="shared" si="5"/>
        <v xml:space="preserve"> </v>
      </c>
      <c r="Y40" s="29" t="str">
        <f t="shared" si="6"/>
        <v xml:space="preserve"> </v>
      </c>
      <c r="Z40" s="29" t="str">
        <f t="shared" si="7"/>
        <v xml:space="preserve"> </v>
      </c>
      <c r="AA40" s="29" t="str">
        <f t="shared" si="8"/>
        <v xml:space="preserve"> </v>
      </c>
      <c r="AB40" s="29" t="str">
        <f t="shared" si="9"/>
        <v xml:space="preserve"> </v>
      </c>
      <c r="AC40" s="29" t="str">
        <f t="shared" si="10"/>
        <v xml:space="preserve"> </v>
      </c>
      <c r="AD40" s="29" t="str">
        <f t="shared" si="11"/>
        <v xml:space="preserve"> </v>
      </c>
      <c r="AE40" s="29" t="str">
        <f t="shared" si="12"/>
        <v xml:space="preserve"> </v>
      </c>
      <c r="AF40" s="29" t="str">
        <f t="shared" si="13"/>
        <v xml:space="preserve"> </v>
      </c>
      <c r="AG40" s="29" t="str">
        <f t="shared" si="14"/>
        <v xml:space="preserve"> </v>
      </c>
      <c r="AH40" s="45" t="str">
        <f t="shared" si="15"/>
        <v xml:space="preserve"> </v>
      </c>
    </row>
    <row r="41" spans="1:34" s="39" customFormat="1" ht="15" x14ac:dyDescent="0.2">
      <c r="A41" s="70" t="s">
        <v>525</v>
      </c>
      <c r="B41" s="160"/>
      <c r="C41" s="160"/>
      <c r="D41" s="160"/>
      <c r="E41" s="160"/>
      <c r="F41" s="160"/>
      <c r="G41" s="86"/>
      <c r="H41" s="86"/>
      <c r="I41" s="86"/>
      <c r="J41" s="86"/>
      <c r="K41" s="86"/>
      <c r="L41" s="86"/>
      <c r="M41" s="86"/>
      <c r="N41" s="86"/>
      <c r="O41" s="86"/>
      <c r="P41" s="86"/>
      <c r="Q41" s="86"/>
      <c r="R41" s="86"/>
      <c r="S41" s="86"/>
      <c r="T41" s="162" t="str">
        <f t="shared" si="2"/>
        <v xml:space="preserve"> </v>
      </c>
      <c r="V41" s="44" t="str">
        <f t="shared" si="3"/>
        <v xml:space="preserve"> </v>
      </c>
      <c r="W41" s="29" t="str">
        <f t="shared" si="4"/>
        <v xml:space="preserve"> </v>
      </c>
      <c r="X41" s="29" t="str">
        <f t="shared" si="5"/>
        <v xml:space="preserve"> </v>
      </c>
      <c r="Y41" s="29" t="str">
        <f t="shared" si="6"/>
        <v xml:space="preserve"> </v>
      </c>
      <c r="Z41" s="29" t="str">
        <f t="shared" si="7"/>
        <v xml:space="preserve"> </v>
      </c>
      <c r="AA41" s="29" t="str">
        <f t="shared" si="8"/>
        <v xml:space="preserve"> </v>
      </c>
      <c r="AB41" s="29" t="str">
        <f t="shared" si="9"/>
        <v xml:space="preserve"> </v>
      </c>
      <c r="AC41" s="29" t="str">
        <f t="shared" si="10"/>
        <v xml:space="preserve"> </v>
      </c>
      <c r="AD41" s="29" t="str">
        <f t="shared" si="11"/>
        <v xml:space="preserve"> </v>
      </c>
      <c r="AE41" s="29" t="str">
        <f t="shared" si="12"/>
        <v xml:space="preserve"> </v>
      </c>
      <c r="AF41" s="29" t="str">
        <f t="shared" si="13"/>
        <v xml:space="preserve"> </v>
      </c>
      <c r="AG41" s="29" t="str">
        <f t="shared" si="14"/>
        <v xml:space="preserve"> </v>
      </c>
      <c r="AH41" s="45" t="str">
        <f t="shared" si="15"/>
        <v xml:space="preserve"> </v>
      </c>
    </row>
    <row r="42" spans="1:34" s="39" customFormat="1" ht="15" x14ac:dyDescent="0.2">
      <c r="A42" s="70" t="s">
        <v>526</v>
      </c>
      <c r="B42" s="160"/>
      <c r="C42" s="160"/>
      <c r="D42" s="160"/>
      <c r="E42" s="160"/>
      <c r="F42" s="160"/>
      <c r="G42" s="86"/>
      <c r="H42" s="86"/>
      <c r="I42" s="86"/>
      <c r="J42" s="86"/>
      <c r="K42" s="86"/>
      <c r="L42" s="86"/>
      <c r="M42" s="86"/>
      <c r="N42" s="86"/>
      <c r="O42" s="86"/>
      <c r="P42" s="86"/>
      <c r="Q42" s="86"/>
      <c r="R42" s="86"/>
      <c r="S42" s="86"/>
      <c r="T42" s="162" t="str">
        <f t="shared" si="2"/>
        <v xml:space="preserve"> </v>
      </c>
      <c r="V42" s="44" t="str">
        <f t="shared" si="3"/>
        <v xml:space="preserve"> </v>
      </c>
      <c r="W42" s="29" t="str">
        <f t="shared" si="4"/>
        <v xml:space="preserve"> </v>
      </c>
      <c r="X42" s="29" t="str">
        <f t="shared" si="5"/>
        <v xml:space="preserve"> </v>
      </c>
      <c r="Y42" s="29" t="str">
        <f t="shared" si="6"/>
        <v xml:space="preserve"> </v>
      </c>
      <c r="Z42" s="29" t="str">
        <f t="shared" si="7"/>
        <v xml:space="preserve"> </v>
      </c>
      <c r="AA42" s="29" t="str">
        <f t="shared" si="8"/>
        <v xml:space="preserve"> </v>
      </c>
      <c r="AB42" s="29" t="str">
        <f t="shared" si="9"/>
        <v xml:space="preserve"> </v>
      </c>
      <c r="AC42" s="29" t="str">
        <f t="shared" si="10"/>
        <v xml:space="preserve"> </v>
      </c>
      <c r="AD42" s="29" t="str">
        <f t="shared" si="11"/>
        <v xml:space="preserve"> </v>
      </c>
      <c r="AE42" s="29" t="str">
        <f t="shared" si="12"/>
        <v xml:space="preserve"> </v>
      </c>
      <c r="AF42" s="29" t="str">
        <f t="shared" si="13"/>
        <v xml:space="preserve"> </v>
      </c>
      <c r="AG42" s="29" t="str">
        <f t="shared" si="14"/>
        <v xml:space="preserve"> </v>
      </c>
      <c r="AH42" s="45" t="str">
        <f t="shared" si="15"/>
        <v xml:space="preserve"> </v>
      </c>
    </row>
    <row r="43" spans="1:34" s="39" customFormat="1" ht="15" x14ac:dyDescent="0.2">
      <c r="A43" s="70" t="s">
        <v>527</v>
      </c>
      <c r="B43" s="160"/>
      <c r="C43" s="160"/>
      <c r="D43" s="160"/>
      <c r="E43" s="160"/>
      <c r="F43" s="160"/>
      <c r="G43" s="86"/>
      <c r="H43" s="86"/>
      <c r="I43" s="86"/>
      <c r="J43" s="86"/>
      <c r="K43" s="86"/>
      <c r="L43" s="86"/>
      <c r="M43" s="86"/>
      <c r="N43" s="86"/>
      <c r="O43" s="86"/>
      <c r="P43" s="86"/>
      <c r="Q43" s="86"/>
      <c r="R43" s="86"/>
      <c r="S43" s="86"/>
      <c r="T43" s="162" t="str">
        <f t="shared" si="2"/>
        <v xml:space="preserve"> </v>
      </c>
      <c r="V43" s="44" t="str">
        <f t="shared" si="3"/>
        <v xml:space="preserve"> </v>
      </c>
      <c r="W43" s="29" t="str">
        <f t="shared" si="4"/>
        <v xml:space="preserve"> </v>
      </c>
      <c r="X43" s="29" t="str">
        <f t="shared" si="5"/>
        <v xml:space="preserve"> </v>
      </c>
      <c r="Y43" s="29" t="str">
        <f t="shared" si="6"/>
        <v xml:space="preserve"> </v>
      </c>
      <c r="Z43" s="29" t="str">
        <f t="shared" si="7"/>
        <v xml:space="preserve"> </v>
      </c>
      <c r="AA43" s="29" t="str">
        <f t="shared" si="8"/>
        <v xml:space="preserve"> </v>
      </c>
      <c r="AB43" s="29" t="str">
        <f t="shared" si="9"/>
        <v xml:space="preserve"> </v>
      </c>
      <c r="AC43" s="29" t="str">
        <f t="shared" si="10"/>
        <v xml:space="preserve"> </v>
      </c>
      <c r="AD43" s="29" t="str">
        <f t="shared" si="11"/>
        <v xml:space="preserve"> </v>
      </c>
      <c r="AE43" s="29" t="str">
        <f t="shared" si="12"/>
        <v xml:space="preserve"> </v>
      </c>
      <c r="AF43" s="29" t="str">
        <f t="shared" si="13"/>
        <v xml:space="preserve"> </v>
      </c>
      <c r="AG43" s="29" t="str">
        <f t="shared" si="14"/>
        <v xml:space="preserve"> </v>
      </c>
      <c r="AH43" s="45" t="str">
        <f t="shared" si="15"/>
        <v xml:space="preserve"> </v>
      </c>
    </row>
    <row r="44" spans="1:34" s="39" customFormat="1" ht="15" x14ac:dyDescent="0.2">
      <c r="A44" s="70" t="s">
        <v>528</v>
      </c>
      <c r="B44" s="160"/>
      <c r="C44" s="160"/>
      <c r="D44" s="160"/>
      <c r="E44" s="160"/>
      <c r="F44" s="160"/>
      <c r="G44" s="86"/>
      <c r="H44" s="86"/>
      <c r="I44" s="86"/>
      <c r="J44" s="86"/>
      <c r="K44" s="86"/>
      <c r="L44" s="86"/>
      <c r="M44" s="86"/>
      <c r="N44" s="86"/>
      <c r="O44" s="86"/>
      <c r="P44" s="86"/>
      <c r="Q44" s="86"/>
      <c r="R44" s="86"/>
      <c r="S44" s="86"/>
      <c r="T44" s="162" t="str">
        <f t="shared" si="2"/>
        <v xml:space="preserve"> </v>
      </c>
      <c r="V44" s="44" t="str">
        <f t="shared" si="3"/>
        <v xml:space="preserve"> </v>
      </c>
      <c r="W44" s="29" t="str">
        <f t="shared" si="4"/>
        <v xml:space="preserve"> </v>
      </c>
      <c r="X44" s="29" t="str">
        <f t="shared" si="5"/>
        <v xml:space="preserve"> </v>
      </c>
      <c r="Y44" s="29" t="str">
        <f t="shared" si="6"/>
        <v xml:space="preserve"> </v>
      </c>
      <c r="Z44" s="29" t="str">
        <f t="shared" si="7"/>
        <v xml:space="preserve"> </v>
      </c>
      <c r="AA44" s="29" t="str">
        <f t="shared" si="8"/>
        <v xml:space="preserve"> </v>
      </c>
      <c r="AB44" s="29" t="str">
        <f t="shared" si="9"/>
        <v xml:space="preserve"> </v>
      </c>
      <c r="AC44" s="29" t="str">
        <f t="shared" si="10"/>
        <v xml:space="preserve"> </v>
      </c>
      <c r="AD44" s="29" t="str">
        <f t="shared" si="11"/>
        <v xml:space="preserve"> </v>
      </c>
      <c r="AE44" s="29" t="str">
        <f t="shared" si="12"/>
        <v xml:space="preserve"> </v>
      </c>
      <c r="AF44" s="29" t="str">
        <f t="shared" si="13"/>
        <v xml:space="preserve"> </v>
      </c>
      <c r="AG44" s="29" t="str">
        <f t="shared" si="14"/>
        <v xml:space="preserve"> </v>
      </c>
      <c r="AH44" s="45" t="str">
        <f t="shared" si="15"/>
        <v xml:space="preserve"> </v>
      </c>
    </row>
    <row r="45" spans="1:34" s="39" customFormat="1" ht="15" x14ac:dyDescent="0.2">
      <c r="A45" s="70" t="s">
        <v>529</v>
      </c>
      <c r="B45" s="160"/>
      <c r="C45" s="160"/>
      <c r="D45" s="160"/>
      <c r="E45" s="160"/>
      <c r="F45" s="160"/>
      <c r="G45" s="86"/>
      <c r="H45" s="86"/>
      <c r="I45" s="86"/>
      <c r="J45" s="86"/>
      <c r="K45" s="86"/>
      <c r="L45" s="86"/>
      <c r="M45" s="86"/>
      <c r="N45" s="86"/>
      <c r="O45" s="86"/>
      <c r="P45" s="86"/>
      <c r="Q45" s="86"/>
      <c r="R45" s="86"/>
      <c r="S45" s="86"/>
      <c r="T45" s="162" t="str">
        <f t="shared" si="2"/>
        <v xml:space="preserve"> </v>
      </c>
      <c r="V45" s="44" t="str">
        <f t="shared" si="3"/>
        <v xml:space="preserve"> </v>
      </c>
      <c r="W45" s="29" t="str">
        <f t="shared" si="4"/>
        <v xml:space="preserve"> </v>
      </c>
      <c r="X45" s="29" t="str">
        <f t="shared" si="5"/>
        <v xml:space="preserve"> </v>
      </c>
      <c r="Y45" s="29" t="str">
        <f t="shared" si="6"/>
        <v xml:space="preserve"> </v>
      </c>
      <c r="Z45" s="29" t="str">
        <f t="shared" si="7"/>
        <v xml:space="preserve"> </v>
      </c>
      <c r="AA45" s="29" t="str">
        <f t="shared" si="8"/>
        <v xml:space="preserve"> </v>
      </c>
      <c r="AB45" s="29" t="str">
        <f t="shared" si="9"/>
        <v xml:space="preserve"> </v>
      </c>
      <c r="AC45" s="29" t="str">
        <f t="shared" si="10"/>
        <v xml:space="preserve"> </v>
      </c>
      <c r="AD45" s="29" t="str">
        <f t="shared" si="11"/>
        <v xml:space="preserve"> </v>
      </c>
      <c r="AE45" s="29" t="str">
        <f t="shared" si="12"/>
        <v xml:space="preserve"> </v>
      </c>
      <c r="AF45" s="29" t="str">
        <f t="shared" si="13"/>
        <v xml:space="preserve"> </v>
      </c>
      <c r="AG45" s="29" t="str">
        <f t="shared" si="14"/>
        <v xml:space="preserve"> </v>
      </c>
      <c r="AH45" s="45" t="str">
        <f t="shared" si="15"/>
        <v xml:space="preserve"> </v>
      </c>
    </row>
    <row r="46" spans="1:34" s="39" customFormat="1" ht="15" x14ac:dyDescent="0.2">
      <c r="A46" s="70" t="s">
        <v>530</v>
      </c>
      <c r="B46" s="160"/>
      <c r="C46" s="160"/>
      <c r="D46" s="160"/>
      <c r="E46" s="160"/>
      <c r="F46" s="160"/>
      <c r="G46" s="86"/>
      <c r="H46" s="86"/>
      <c r="I46" s="86"/>
      <c r="J46" s="86"/>
      <c r="K46" s="86"/>
      <c r="L46" s="86"/>
      <c r="M46" s="86"/>
      <c r="N46" s="86"/>
      <c r="O46" s="86"/>
      <c r="P46" s="86"/>
      <c r="Q46" s="86"/>
      <c r="R46" s="86"/>
      <c r="S46" s="86"/>
      <c r="T46" s="162" t="str">
        <f t="shared" si="2"/>
        <v xml:space="preserve"> </v>
      </c>
      <c r="V46" s="44" t="str">
        <f t="shared" si="3"/>
        <v xml:space="preserve"> </v>
      </c>
      <c r="W46" s="29" t="str">
        <f t="shared" si="4"/>
        <v xml:space="preserve"> </v>
      </c>
      <c r="X46" s="29" t="str">
        <f t="shared" si="5"/>
        <v xml:space="preserve"> </v>
      </c>
      <c r="Y46" s="29" t="str">
        <f t="shared" si="6"/>
        <v xml:space="preserve"> </v>
      </c>
      <c r="Z46" s="29" t="str">
        <f t="shared" si="7"/>
        <v xml:space="preserve"> </v>
      </c>
      <c r="AA46" s="29" t="str">
        <f t="shared" si="8"/>
        <v xml:space="preserve"> </v>
      </c>
      <c r="AB46" s="29" t="str">
        <f t="shared" si="9"/>
        <v xml:space="preserve"> </v>
      </c>
      <c r="AC46" s="29" t="str">
        <f t="shared" si="10"/>
        <v xml:space="preserve"> </v>
      </c>
      <c r="AD46" s="29" t="str">
        <f t="shared" si="11"/>
        <v xml:space="preserve"> </v>
      </c>
      <c r="AE46" s="29" t="str">
        <f t="shared" si="12"/>
        <v xml:space="preserve"> </v>
      </c>
      <c r="AF46" s="29" t="str">
        <f t="shared" si="13"/>
        <v xml:space="preserve"> </v>
      </c>
      <c r="AG46" s="29" t="str">
        <f t="shared" si="14"/>
        <v xml:space="preserve"> </v>
      </c>
      <c r="AH46" s="45" t="str">
        <f t="shared" si="15"/>
        <v xml:space="preserve"> </v>
      </c>
    </row>
    <row r="47" spans="1:34" s="39" customFormat="1" ht="15" x14ac:dyDescent="0.2">
      <c r="A47" s="70" t="s">
        <v>531</v>
      </c>
      <c r="B47" s="160"/>
      <c r="C47" s="160"/>
      <c r="D47" s="160"/>
      <c r="E47" s="160"/>
      <c r="F47" s="160"/>
      <c r="G47" s="86"/>
      <c r="H47" s="86"/>
      <c r="I47" s="86"/>
      <c r="J47" s="86"/>
      <c r="K47" s="86"/>
      <c r="L47" s="86"/>
      <c r="M47" s="86"/>
      <c r="N47" s="86"/>
      <c r="O47" s="86"/>
      <c r="P47" s="86"/>
      <c r="Q47" s="86"/>
      <c r="R47" s="86"/>
      <c r="S47" s="86"/>
      <c r="T47" s="162" t="str">
        <f t="shared" si="2"/>
        <v xml:space="preserve"> </v>
      </c>
      <c r="V47" s="44" t="str">
        <f t="shared" si="3"/>
        <v xml:space="preserve"> </v>
      </c>
      <c r="W47" s="29" t="str">
        <f t="shared" si="4"/>
        <v xml:space="preserve"> </v>
      </c>
      <c r="X47" s="29" t="str">
        <f t="shared" si="5"/>
        <v xml:space="preserve"> </v>
      </c>
      <c r="Y47" s="29" t="str">
        <f t="shared" si="6"/>
        <v xml:space="preserve"> </v>
      </c>
      <c r="Z47" s="29" t="str">
        <f t="shared" si="7"/>
        <v xml:space="preserve"> </v>
      </c>
      <c r="AA47" s="29" t="str">
        <f t="shared" si="8"/>
        <v xml:space="preserve"> </v>
      </c>
      <c r="AB47" s="29" t="str">
        <f t="shared" si="9"/>
        <v xml:space="preserve"> </v>
      </c>
      <c r="AC47" s="29" t="str">
        <f t="shared" si="10"/>
        <v xml:space="preserve"> </v>
      </c>
      <c r="AD47" s="29" t="str">
        <f t="shared" si="11"/>
        <v xml:space="preserve"> </v>
      </c>
      <c r="AE47" s="29" t="str">
        <f t="shared" si="12"/>
        <v xml:space="preserve"> </v>
      </c>
      <c r="AF47" s="29" t="str">
        <f t="shared" si="13"/>
        <v xml:space="preserve"> </v>
      </c>
      <c r="AG47" s="29" t="str">
        <f t="shared" si="14"/>
        <v xml:space="preserve"> </v>
      </c>
      <c r="AH47" s="45" t="str">
        <f t="shared" si="15"/>
        <v xml:space="preserve"> </v>
      </c>
    </row>
    <row r="48" spans="1:34" s="39" customFormat="1" ht="15" x14ac:dyDescent="0.2">
      <c r="A48" s="70" t="s">
        <v>532</v>
      </c>
      <c r="B48" s="160"/>
      <c r="C48" s="160"/>
      <c r="D48" s="160"/>
      <c r="E48" s="160"/>
      <c r="F48" s="160"/>
      <c r="G48" s="86"/>
      <c r="H48" s="86"/>
      <c r="I48" s="86"/>
      <c r="J48" s="86"/>
      <c r="K48" s="86"/>
      <c r="L48" s="86"/>
      <c r="M48" s="86"/>
      <c r="N48" s="86"/>
      <c r="O48" s="86"/>
      <c r="P48" s="86"/>
      <c r="Q48" s="86"/>
      <c r="R48" s="86"/>
      <c r="S48" s="86"/>
      <c r="T48" s="162" t="str">
        <f t="shared" si="2"/>
        <v xml:space="preserve"> </v>
      </c>
      <c r="V48" s="44" t="str">
        <f t="shared" si="3"/>
        <v xml:space="preserve"> </v>
      </c>
      <c r="W48" s="29" t="str">
        <f t="shared" si="4"/>
        <v xml:space="preserve"> </v>
      </c>
      <c r="X48" s="29" t="str">
        <f t="shared" si="5"/>
        <v xml:space="preserve"> </v>
      </c>
      <c r="Y48" s="29" t="str">
        <f t="shared" si="6"/>
        <v xml:space="preserve"> </v>
      </c>
      <c r="Z48" s="29" t="str">
        <f t="shared" si="7"/>
        <v xml:space="preserve"> </v>
      </c>
      <c r="AA48" s="29" t="str">
        <f t="shared" si="8"/>
        <v xml:space="preserve"> </v>
      </c>
      <c r="AB48" s="29" t="str">
        <f t="shared" si="9"/>
        <v xml:space="preserve"> </v>
      </c>
      <c r="AC48" s="29" t="str">
        <f t="shared" si="10"/>
        <v xml:space="preserve"> </v>
      </c>
      <c r="AD48" s="29" t="str">
        <f t="shared" si="11"/>
        <v xml:space="preserve"> </v>
      </c>
      <c r="AE48" s="29" t="str">
        <f t="shared" si="12"/>
        <v xml:space="preserve"> </v>
      </c>
      <c r="AF48" s="29" t="str">
        <f t="shared" si="13"/>
        <v xml:space="preserve"> </v>
      </c>
      <c r="AG48" s="29" t="str">
        <f t="shared" si="14"/>
        <v xml:space="preserve"> </v>
      </c>
      <c r="AH48" s="45" t="str">
        <f t="shared" si="15"/>
        <v xml:space="preserve"> </v>
      </c>
    </row>
    <row r="49" spans="1:34" s="39" customFormat="1" ht="15" x14ac:dyDescent="0.2">
      <c r="A49" s="70" t="s">
        <v>533</v>
      </c>
      <c r="B49" s="160"/>
      <c r="C49" s="160"/>
      <c r="D49" s="160"/>
      <c r="E49" s="160"/>
      <c r="F49" s="160"/>
      <c r="G49" s="86"/>
      <c r="H49" s="86"/>
      <c r="I49" s="86"/>
      <c r="J49" s="86"/>
      <c r="K49" s="86"/>
      <c r="L49" s="86"/>
      <c r="M49" s="86"/>
      <c r="N49" s="86"/>
      <c r="O49" s="86"/>
      <c r="P49" s="86"/>
      <c r="Q49" s="86"/>
      <c r="R49" s="86"/>
      <c r="S49" s="86"/>
      <c r="T49" s="162" t="str">
        <f t="shared" si="2"/>
        <v xml:space="preserve"> </v>
      </c>
      <c r="V49" s="44" t="str">
        <f t="shared" si="3"/>
        <v xml:space="preserve"> </v>
      </c>
      <c r="W49" s="29" t="str">
        <f t="shared" si="4"/>
        <v xml:space="preserve"> </v>
      </c>
      <c r="X49" s="29" t="str">
        <f t="shared" si="5"/>
        <v xml:space="preserve"> </v>
      </c>
      <c r="Y49" s="29" t="str">
        <f t="shared" si="6"/>
        <v xml:space="preserve"> </v>
      </c>
      <c r="Z49" s="29" t="str">
        <f t="shared" si="7"/>
        <v xml:space="preserve"> </v>
      </c>
      <c r="AA49" s="29" t="str">
        <f t="shared" si="8"/>
        <v xml:space="preserve"> </v>
      </c>
      <c r="AB49" s="29" t="str">
        <f t="shared" si="9"/>
        <v xml:space="preserve"> </v>
      </c>
      <c r="AC49" s="29" t="str">
        <f t="shared" si="10"/>
        <v xml:space="preserve"> </v>
      </c>
      <c r="AD49" s="29" t="str">
        <f t="shared" si="11"/>
        <v xml:space="preserve"> </v>
      </c>
      <c r="AE49" s="29" t="str">
        <f t="shared" si="12"/>
        <v xml:space="preserve"> </v>
      </c>
      <c r="AF49" s="29" t="str">
        <f t="shared" si="13"/>
        <v xml:space="preserve"> </v>
      </c>
      <c r="AG49" s="29" t="str">
        <f t="shared" si="14"/>
        <v xml:space="preserve"> </v>
      </c>
      <c r="AH49" s="45" t="str">
        <f t="shared" si="15"/>
        <v xml:space="preserve"> </v>
      </c>
    </row>
    <row r="50" spans="1:34" s="39" customFormat="1" ht="15" x14ac:dyDescent="0.2">
      <c r="A50" s="70" t="s">
        <v>534</v>
      </c>
      <c r="B50" s="160"/>
      <c r="C50" s="160"/>
      <c r="D50" s="160"/>
      <c r="E50" s="160"/>
      <c r="F50" s="160"/>
      <c r="G50" s="86"/>
      <c r="H50" s="86"/>
      <c r="I50" s="86"/>
      <c r="J50" s="86"/>
      <c r="K50" s="86"/>
      <c r="L50" s="86"/>
      <c r="M50" s="86"/>
      <c r="N50" s="86"/>
      <c r="O50" s="86"/>
      <c r="P50" s="86"/>
      <c r="Q50" s="86"/>
      <c r="R50" s="86"/>
      <c r="S50" s="86"/>
      <c r="T50" s="162" t="str">
        <f t="shared" si="2"/>
        <v xml:space="preserve"> </v>
      </c>
      <c r="V50" s="44" t="str">
        <f t="shared" si="3"/>
        <v xml:space="preserve"> </v>
      </c>
      <c r="W50" s="29" t="str">
        <f t="shared" si="4"/>
        <v xml:space="preserve"> </v>
      </c>
      <c r="X50" s="29" t="str">
        <f t="shared" si="5"/>
        <v xml:space="preserve"> </v>
      </c>
      <c r="Y50" s="29" t="str">
        <f t="shared" si="6"/>
        <v xml:space="preserve"> </v>
      </c>
      <c r="Z50" s="29" t="str">
        <f t="shared" si="7"/>
        <v xml:space="preserve"> </v>
      </c>
      <c r="AA50" s="29" t="str">
        <f t="shared" si="8"/>
        <v xml:space="preserve"> </v>
      </c>
      <c r="AB50" s="29" t="str">
        <f t="shared" si="9"/>
        <v xml:space="preserve"> </v>
      </c>
      <c r="AC50" s="29" t="str">
        <f t="shared" si="10"/>
        <v xml:space="preserve"> </v>
      </c>
      <c r="AD50" s="29" t="str">
        <f t="shared" si="11"/>
        <v xml:space="preserve"> </v>
      </c>
      <c r="AE50" s="29" t="str">
        <f t="shared" si="12"/>
        <v xml:space="preserve"> </v>
      </c>
      <c r="AF50" s="29" t="str">
        <f t="shared" si="13"/>
        <v xml:space="preserve"> </v>
      </c>
      <c r="AG50" s="29" t="str">
        <f t="shared" si="14"/>
        <v xml:space="preserve"> </v>
      </c>
      <c r="AH50" s="45" t="str">
        <f t="shared" si="15"/>
        <v xml:space="preserve"> </v>
      </c>
    </row>
    <row r="51" spans="1:34" s="39" customFormat="1" ht="15" x14ac:dyDescent="0.2">
      <c r="A51" s="70" t="s">
        <v>575</v>
      </c>
      <c r="B51" s="160"/>
      <c r="C51" s="160"/>
      <c r="D51" s="160"/>
      <c r="E51" s="160"/>
      <c r="F51" s="160"/>
      <c r="G51" s="86"/>
      <c r="H51" s="86"/>
      <c r="I51" s="86"/>
      <c r="J51" s="86"/>
      <c r="K51" s="86"/>
      <c r="L51" s="86"/>
      <c r="M51" s="86"/>
      <c r="N51" s="86"/>
      <c r="O51" s="86"/>
      <c r="P51" s="86"/>
      <c r="Q51" s="86"/>
      <c r="R51" s="86"/>
      <c r="S51" s="86"/>
      <c r="T51" s="162" t="str">
        <f t="shared" si="2"/>
        <v xml:space="preserve"> </v>
      </c>
      <c r="V51" s="44" t="str">
        <f t="shared" si="3"/>
        <v xml:space="preserve"> </v>
      </c>
      <c r="W51" s="29" t="str">
        <f t="shared" si="4"/>
        <v xml:space="preserve"> </v>
      </c>
      <c r="X51" s="29" t="str">
        <f t="shared" si="5"/>
        <v xml:space="preserve"> </v>
      </c>
      <c r="Y51" s="29" t="str">
        <f t="shared" si="6"/>
        <v xml:space="preserve"> </v>
      </c>
      <c r="Z51" s="29" t="str">
        <f t="shared" si="7"/>
        <v xml:space="preserve"> </v>
      </c>
      <c r="AA51" s="29" t="str">
        <f t="shared" si="8"/>
        <v xml:space="preserve"> </v>
      </c>
      <c r="AB51" s="29" t="str">
        <f t="shared" si="9"/>
        <v xml:space="preserve"> </v>
      </c>
      <c r="AC51" s="29" t="str">
        <f t="shared" si="10"/>
        <v xml:space="preserve"> </v>
      </c>
      <c r="AD51" s="29" t="str">
        <f t="shared" si="11"/>
        <v xml:space="preserve"> </v>
      </c>
      <c r="AE51" s="29" t="str">
        <f t="shared" si="12"/>
        <v xml:space="preserve"> </v>
      </c>
      <c r="AF51" s="29" t="str">
        <f t="shared" si="13"/>
        <v xml:space="preserve"> </v>
      </c>
      <c r="AG51" s="29" t="str">
        <f t="shared" si="14"/>
        <v xml:space="preserve"> </v>
      </c>
      <c r="AH51" s="45" t="str">
        <f t="shared" si="15"/>
        <v xml:space="preserve"> </v>
      </c>
    </row>
    <row r="52" spans="1:34" s="39" customFormat="1" ht="15" x14ac:dyDescent="0.2">
      <c r="A52" s="70" t="s">
        <v>576</v>
      </c>
      <c r="B52" s="160"/>
      <c r="C52" s="160"/>
      <c r="D52" s="160"/>
      <c r="E52" s="160"/>
      <c r="F52" s="160"/>
      <c r="G52" s="86"/>
      <c r="H52" s="86"/>
      <c r="I52" s="86"/>
      <c r="J52" s="86"/>
      <c r="K52" s="86"/>
      <c r="L52" s="86"/>
      <c r="M52" s="86"/>
      <c r="N52" s="86"/>
      <c r="O52" s="86"/>
      <c r="P52" s="86"/>
      <c r="Q52" s="86"/>
      <c r="R52" s="86"/>
      <c r="S52" s="86"/>
      <c r="T52" s="162" t="str">
        <f t="shared" si="2"/>
        <v xml:space="preserve"> </v>
      </c>
      <c r="V52" s="44" t="str">
        <f t="shared" si="3"/>
        <v xml:space="preserve"> </v>
      </c>
      <c r="W52" s="29" t="str">
        <f t="shared" si="4"/>
        <v xml:space="preserve"> </v>
      </c>
      <c r="X52" s="29" t="str">
        <f t="shared" si="5"/>
        <v xml:space="preserve"> </v>
      </c>
      <c r="Y52" s="29" t="str">
        <f t="shared" si="6"/>
        <v xml:space="preserve"> </v>
      </c>
      <c r="Z52" s="29" t="str">
        <f t="shared" si="7"/>
        <v xml:space="preserve"> </v>
      </c>
      <c r="AA52" s="29" t="str">
        <f t="shared" si="8"/>
        <v xml:space="preserve"> </v>
      </c>
      <c r="AB52" s="29" t="str">
        <f t="shared" si="9"/>
        <v xml:space="preserve"> </v>
      </c>
      <c r="AC52" s="29" t="str">
        <f t="shared" si="10"/>
        <v xml:space="preserve"> </v>
      </c>
      <c r="AD52" s="29" t="str">
        <f t="shared" si="11"/>
        <v xml:space="preserve"> </v>
      </c>
      <c r="AE52" s="29" t="str">
        <f t="shared" si="12"/>
        <v xml:space="preserve"> </v>
      </c>
      <c r="AF52" s="29" t="str">
        <f t="shared" si="13"/>
        <v xml:space="preserve"> </v>
      </c>
      <c r="AG52" s="29" t="str">
        <f t="shared" si="14"/>
        <v xml:space="preserve"> </v>
      </c>
      <c r="AH52" s="45" t="str">
        <f t="shared" si="15"/>
        <v xml:space="preserve"> </v>
      </c>
    </row>
    <row r="53" spans="1:34" s="39" customFormat="1" ht="15" x14ac:dyDescent="0.2">
      <c r="A53" s="70" t="s">
        <v>577</v>
      </c>
      <c r="B53" s="160"/>
      <c r="C53" s="160"/>
      <c r="D53" s="160"/>
      <c r="E53" s="160"/>
      <c r="F53" s="160"/>
      <c r="G53" s="86"/>
      <c r="H53" s="86"/>
      <c r="I53" s="86"/>
      <c r="J53" s="86"/>
      <c r="K53" s="86"/>
      <c r="L53" s="86"/>
      <c r="M53" s="86"/>
      <c r="N53" s="86"/>
      <c r="O53" s="86"/>
      <c r="P53" s="86"/>
      <c r="Q53" s="86"/>
      <c r="R53" s="86"/>
      <c r="S53" s="86"/>
      <c r="T53" s="162" t="str">
        <f t="shared" si="2"/>
        <v xml:space="preserve"> </v>
      </c>
      <c r="V53" s="44" t="str">
        <f t="shared" si="3"/>
        <v xml:space="preserve"> </v>
      </c>
      <c r="W53" s="29" t="str">
        <f t="shared" si="4"/>
        <v xml:space="preserve"> </v>
      </c>
      <c r="X53" s="29" t="str">
        <f t="shared" si="5"/>
        <v xml:space="preserve"> </v>
      </c>
      <c r="Y53" s="29" t="str">
        <f t="shared" si="6"/>
        <v xml:space="preserve"> </v>
      </c>
      <c r="Z53" s="29" t="str">
        <f t="shared" si="7"/>
        <v xml:space="preserve"> </v>
      </c>
      <c r="AA53" s="29" t="str">
        <f t="shared" si="8"/>
        <v xml:space="preserve"> </v>
      </c>
      <c r="AB53" s="29" t="str">
        <f t="shared" si="9"/>
        <v xml:space="preserve"> </v>
      </c>
      <c r="AC53" s="29" t="str">
        <f t="shared" si="10"/>
        <v xml:space="preserve"> </v>
      </c>
      <c r="AD53" s="29" t="str">
        <f t="shared" si="11"/>
        <v xml:space="preserve"> </v>
      </c>
      <c r="AE53" s="29" t="str">
        <f t="shared" si="12"/>
        <v xml:space="preserve"> </v>
      </c>
      <c r="AF53" s="29" t="str">
        <f t="shared" si="13"/>
        <v xml:space="preserve"> </v>
      </c>
      <c r="AG53" s="29" t="str">
        <f t="shared" si="14"/>
        <v xml:space="preserve"> </v>
      </c>
      <c r="AH53" s="45" t="str">
        <f t="shared" si="15"/>
        <v xml:space="preserve"> </v>
      </c>
    </row>
    <row r="54" spans="1:34" s="39" customFormat="1" ht="15" x14ac:dyDescent="0.2">
      <c r="A54" s="70" t="s">
        <v>578</v>
      </c>
      <c r="B54" s="160"/>
      <c r="C54" s="160"/>
      <c r="D54" s="160"/>
      <c r="E54" s="160"/>
      <c r="F54" s="160"/>
      <c r="G54" s="86"/>
      <c r="H54" s="86"/>
      <c r="I54" s="86"/>
      <c r="J54" s="86"/>
      <c r="K54" s="86"/>
      <c r="L54" s="86"/>
      <c r="M54" s="86"/>
      <c r="N54" s="86"/>
      <c r="O54" s="86"/>
      <c r="P54" s="86"/>
      <c r="Q54" s="86"/>
      <c r="R54" s="86"/>
      <c r="S54" s="86"/>
      <c r="T54" s="162" t="str">
        <f t="shared" si="2"/>
        <v xml:space="preserve"> </v>
      </c>
      <c r="V54" s="44" t="str">
        <f t="shared" si="3"/>
        <v xml:space="preserve"> </v>
      </c>
      <c r="W54" s="29" t="str">
        <f t="shared" si="4"/>
        <v xml:space="preserve"> </v>
      </c>
      <c r="X54" s="29" t="str">
        <f t="shared" si="5"/>
        <v xml:space="preserve"> </v>
      </c>
      <c r="Y54" s="29" t="str">
        <f t="shared" si="6"/>
        <v xml:space="preserve"> </v>
      </c>
      <c r="Z54" s="29" t="str">
        <f t="shared" si="7"/>
        <v xml:space="preserve"> </v>
      </c>
      <c r="AA54" s="29" t="str">
        <f t="shared" si="8"/>
        <v xml:space="preserve"> </v>
      </c>
      <c r="AB54" s="29" t="str">
        <f t="shared" si="9"/>
        <v xml:space="preserve"> </v>
      </c>
      <c r="AC54" s="29" t="str">
        <f t="shared" si="10"/>
        <v xml:space="preserve"> </v>
      </c>
      <c r="AD54" s="29" t="str">
        <f t="shared" si="11"/>
        <v xml:space="preserve"> </v>
      </c>
      <c r="AE54" s="29" t="str">
        <f t="shared" si="12"/>
        <v xml:space="preserve"> </v>
      </c>
      <c r="AF54" s="29" t="str">
        <f t="shared" si="13"/>
        <v xml:space="preserve"> </v>
      </c>
      <c r="AG54" s="29" t="str">
        <f t="shared" si="14"/>
        <v xml:space="preserve"> </v>
      </c>
      <c r="AH54" s="45" t="str">
        <f t="shared" si="15"/>
        <v xml:space="preserve"> </v>
      </c>
    </row>
    <row r="55" spans="1:34" s="39" customFormat="1" ht="15" x14ac:dyDescent="0.2">
      <c r="A55" s="70" t="s">
        <v>579</v>
      </c>
      <c r="B55" s="160"/>
      <c r="C55" s="160"/>
      <c r="D55" s="160"/>
      <c r="E55" s="160"/>
      <c r="F55" s="160"/>
      <c r="G55" s="86"/>
      <c r="H55" s="86"/>
      <c r="I55" s="86"/>
      <c r="J55" s="86"/>
      <c r="K55" s="86"/>
      <c r="L55" s="86"/>
      <c r="M55" s="86"/>
      <c r="N55" s="86"/>
      <c r="O55" s="86"/>
      <c r="P55" s="86"/>
      <c r="Q55" s="86"/>
      <c r="R55" s="86"/>
      <c r="S55" s="86"/>
      <c r="T55" s="162" t="str">
        <f t="shared" si="2"/>
        <v xml:space="preserve"> </v>
      </c>
      <c r="V55" s="44" t="str">
        <f t="shared" si="3"/>
        <v xml:space="preserve"> </v>
      </c>
      <c r="W55" s="29" t="str">
        <f t="shared" si="4"/>
        <v xml:space="preserve"> </v>
      </c>
      <c r="X55" s="29" t="str">
        <f t="shared" si="5"/>
        <v xml:space="preserve"> </v>
      </c>
      <c r="Y55" s="29" t="str">
        <f t="shared" si="6"/>
        <v xml:space="preserve"> </v>
      </c>
      <c r="Z55" s="29" t="str">
        <f t="shared" si="7"/>
        <v xml:space="preserve"> </v>
      </c>
      <c r="AA55" s="29" t="str">
        <f t="shared" si="8"/>
        <v xml:space="preserve"> </v>
      </c>
      <c r="AB55" s="29" t="str">
        <f t="shared" si="9"/>
        <v xml:space="preserve"> </v>
      </c>
      <c r="AC55" s="29" t="str">
        <f t="shared" si="10"/>
        <v xml:space="preserve"> </v>
      </c>
      <c r="AD55" s="29" t="str">
        <f t="shared" si="11"/>
        <v xml:space="preserve"> </v>
      </c>
      <c r="AE55" s="29" t="str">
        <f t="shared" si="12"/>
        <v xml:space="preserve"> </v>
      </c>
      <c r="AF55" s="29" t="str">
        <f t="shared" si="13"/>
        <v xml:space="preserve"> </v>
      </c>
      <c r="AG55" s="29" t="str">
        <f t="shared" si="14"/>
        <v xml:space="preserve"> </v>
      </c>
      <c r="AH55" s="45" t="str">
        <f t="shared" si="15"/>
        <v xml:space="preserve"> </v>
      </c>
    </row>
    <row r="56" spans="1:34" s="39" customFormat="1" ht="15" x14ac:dyDescent="0.2">
      <c r="A56" s="70" t="s">
        <v>580</v>
      </c>
      <c r="B56" s="160"/>
      <c r="C56" s="160"/>
      <c r="D56" s="160"/>
      <c r="E56" s="160"/>
      <c r="F56" s="160"/>
      <c r="G56" s="86"/>
      <c r="H56" s="86"/>
      <c r="I56" s="86"/>
      <c r="J56" s="86"/>
      <c r="K56" s="86"/>
      <c r="L56" s="86"/>
      <c r="M56" s="86"/>
      <c r="N56" s="86"/>
      <c r="O56" s="86"/>
      <c r="P56" s="86"/>
      <c r="Q56" s="86"/>
      <c r="R56" s="86"/>
      <c r="S56" s="86"/>
      <c r="T56" s="162" t="str">
        <f t="shared" si="2"/>
        <v xml:space="preserve"> </v>
      </c>
      <c r="V56" s="44" t="str">
        <f t="shared" si="3"/>
        <v xml:space="preserve"> </v>
      </c>
      <c r="W56" s="29" t="str">
        <f t="shared" si="4"/>
        <v xml:space="preserve"> </v>
      </c>
      <c r="X56" s="29" t="str">
        <f t="shared" si="5"/>
        <v xml:space="preserve"> </v>
      </c>
      <c r="Y56" s="29" t="str">
        <f t="shared" si="6"/>
        <v xml:space="preserve"> </v>
      </c>
      <c r="Z56" s="29" t="str">
        <f t="shared" si="7"/>
        <v xml:space="preserve"> </v>
      </c>
      <c r="AA56" s="29" t="str">
        <f t="shared" si="8"/>
        <v xml:space="preserve"> </v>
      </c>
      <c r="AB56" s="29" t="str">
        <f t="shared" si="9"/>
        <v xml:space="preserve"> </v>
      </c>
      <c r="AC56" s="29" t="str">
        <f t="shared" si="10"/>
        <v xml:space="preserve"> </v>
      </c>
      <c r="AD56" s="29" t="str">
        <f t="shared" si="11"/>
        <v xml:space="preserve"> </v>
      </c>
      <c r="AE56" s="29" t="str">
        <f t="shared" si="12"/>
        <v xml:space="preserve"> </v>
      </c>
      <c r="AF56" s="29" t="str">
        <f t="shared" si="13"/>
        <v xml:space="preserve"> </v>
      </c>
      <c r="AG56" s="29" t="str">
        <f t="shared" si="14"/>
        <v xml:space="preserve"> </v>
      </c>
      <c r="AH56" s="45" t="str">
        <f t="shared" si="15"/>
        <v xml:space="preserve"> </v>
      </c>
    </row>
    <row r="57" spans="1:34" s="39" customFormat="1" ht="15" x14ac:dyDescent="0.2">
      <c r="A57" s="70" t="s">
        <v>581</v>
      </c>
      <c r="B57" s="160"/>
      <c r="C57" s="160"/>
      <c r="D57" s="160"/>
      <c r="E57" s="160"/>
      <c r="F57" s="160"/>
      <c r="G57" s="86"/>
      <c r="H57" s="86"/>
      <c r="I57" s="86"/>
      <c r="J57" s="86"/>
      <c r="K57" s="86"/>
      <c r="L57" s="86"/>
      <c r="M57" s="86"/>
      <c r="N57" s="86"/>
      <c r="O57" s="86"/>
      <c r="P57" s="86"/>
      <c r="Q57" s="86"/>
      <c r="R57" s="86"/>
      <c r="S57" s="86"/>
      <c r="T57" s="162" t="str">
        <f t="shared" si="2"/>
        <v xml:space="preserve"> </v>
      </c>
      <c r="V57" s="44" t="str">
        <f t="shared" si="3"/>
        <v xml:space="preserve"> </v>
      </c>
      <c r="W57" s="29" t="str">
        <f t="shared" si="4"/>
        <v xml:space="preserve"> </v>
      </c>
      <c r="X57" s="29" t="str">
        <f t="shared" si="5"/>
        <v xml:space="preserve"> </v>
      </c>
      <c r="Y57" s="29" t="str">
        <f t="shared" si="6"/>
        <v xml:space="preserve"> </v>
      </c>
      <c r="Z57" s="29" t="str">
        <f t="shared" si="7"/>
        <v xml:space="preserve"> </v>
      </c>
      <c r="AA57" s="29" t="str">
        <f t="shared" si="8"/>
        <v xml:space="preserve"> </v>
      </c>
      <c r="AB57" s="29" t="str">
        <f t="shared" si="9"/>
        <v xml:space="preserve"> </v>
      </c>
      <c r="AC57" s="29" t="str">
        <f t="shared" si="10"/>
        <v xml:space="preserve"> </v>
      </c>
      <c r="AD57" s="29" t="str">
        <f t="shared" si="11"/>
        <v xml:space="preserve"> </v>
      </c>
      <c r="AE57" s="29" t="str">
        <f t="shared" si="12"/>
        <v xml:space="preserve"> </v>
      </c>
      <c r="AF57" s="29" t="str">
        <f t="shared" si="13"/>
        <v xml:space="preserve"> </v>
      </c>
      <c r="AG57" s="29" t="str">
        <f t="shared" si="14"/>
        <v xml:space="preserve"> </v>
      </c>
      <c r="AH57" s="45" t="str">
        <f t="shared" si="15"/>
        <v xml:space="preserve"> </v>
      </c>
    </row>
    <row r="58" spans="1:34" s="39" customFormat="1" ht="15" x14ac:dyDescent="0.2">
      <c r="A58" s="70" t="s">
        <v>582</v>
      </c>
      <c r="B58" s="160"/>
      <c r="C58" s="160"/>
      <c r="D58" s="160"/>
      <c r="E58" s="160"/>
      <c r="F58" s="160"/>
      <c r="G58" s="86"/>
      <c r="H58" s="86"/>
      <c r="I58" s="86"/>
      <c r="J58" s="86"/>
      <c r="K58" s="86"/>
      <c r="L58" s="86"/>
      <c r="M58" s="86"/>
      <c r="N58" s="86"/>
      <c r="O58" s="86"/>
      <c r="P58" s="86"/>
      <c r="Q58" s="86"/>
      <c r="R58" s="86"/>
      <c r="S58" s="86"/>
      <c r="T58" s="162" t="str">
        <f t="shared" si="2"/>
        <v xml:space="preserve"> </v>
      </c>
      <c r="V58" s="44" t="str">
        <f t="shared" si="3"/>
        <v xml:space="preserve"> </v>
      </c>
      <c r="W58" s="29" t="str">
        <f t="shared" si="4"/>
        <v xml:space="preserve"> </v>
      </c>
      <c r="X58" s="29" t="str">
        <f t="shared" si="5"/>
        <v xml:space="preserve"> </v>
      </c>
      <c r="Y58" s="29" t="str">
        <f t="shared" si="6"/>
        <v xml:space="preserve"> </v>
      </c>
      <c r="Z58" s="29" t="str">
        <f t="shared" si="7"/>
        <v xml:space="preserve"> </v>
      </c>
      <c r="AA58" s="29" t="str">
        <f t="shared" si="8"/>
        <v xml:space="preserve"> </v>
      </c>
      <c r="AB58" s="29" t="str">
        <f t="shared" si="9"/>
        <v xml:space="preserve"> </v>
      </c>
      <c r="AC58" s="29" t="str">
        <f t="shared" si="10"/>
        <v xml:space="preserve"> </v>
      </c>
      <c r="AD58" s="29" t="str">
        <f t="shared" si="11"/>
        <v xml:space="preserve"> </v>
      </c>
      <c r="AE58" s="29" t="str">
        <f t="shared" si="12"/>
        <v xml:space="preserve"> </v>
      </c>
      <c r="AF58" s="29" t="str">
        <f t="shared" si="13"/>
        <v xml:space="preserve"> </v>
      </c>
      <c r="AG58" s="29" t="str">
        <f t="shared" si="14"/>
        <v xml:space="preserve"> </v>
      </c>
      <c r="AH58" s="45" t="str">
        <f t="shared" si="15"/>
        <v xml:space="preserve"> </v>
      </c>
    </row>
    <row r="59" spans="1:34" s="39" customFormat="1" ht="15" x14ac:dyDescent="0.2">
      <c r="A59" s="70" t="s">
        <v>583</v>
      </c>
      <c r="B59" s="160"/>
      <c r="C59" s="160"/>
      <c r="D59" s="160"/>
      <c r="E59" s="160"/>
      <c r="F59" s="160"/>
      <c r="G59" s="86"/>
      <c r="H59" s="86"/>
      <c r="I59" s="86"/>
      <c r="J59" s="86"/>
      <c r="K59" s="86"/>
      <c r="L59" s="86"/>
      <c r="M59" s="86"/>
      <c r="N59" s="86"/>
      <c r="O59" s="86"/>
      <c r="P59" s="86"/>
      <c r="Q59" s="86"/>
      <c r="R59" s="86"/>
      <c r="S59" s="86"/>
      <c r="T59" s="162" t="str">
        <f t="shared" si="2"/>
        <v xml:space="preserve"> </v>
      </c>
      <c r="V59" s="44" t="str">
        <f t="shared" si="3"/>
        <v xml:space="preserve"> </v>
      </c>
      <c r="W59" s="29" t="str">
        <f t="shared" si="4"/>
        <v xml:space="preserve"> </v>
      </c>
      <c r="X59" s="29" t="str">
        <f t="shared" si="5"/>
        <v xml:space="preserve"> </v>
      </c>
      <c r="Y59" s="29" t="str">
        <f t="shared" si="6"/>
        <v xml:space="preserve"> </v>
      </c>
      <c r="Z59" s="29" t="str">
        <f t="shared" si="7"/>
        <v xml:space="preserve"> </v>
      </c>
      <c r="AA59" s="29" t="str">
        <f t="shared" si="8"/>
        <v xml:space="preserve"> </v>
      </c>
      <c r="AB59" s="29" t="str">
        <f t="shared" si="9"/>
        <v xml:space="preserve"> </v>
      </c>
      <c r="AC59" s="29" t="str">
        <f t="shared" si="10"/>
        <v xml:space="preserve"> </v>
      </c>
      <c r="AD59" s="29" t="str">
        <f t="shared" si="11"/>
        <v xml:space="preserve"> </v>
      </c>
      <c r="AE59" s="29" t="str">
        <f t="shared" si="12"/>
        <v xml:space="preserve"> </v>
      </c>
      <c r="AF59" s="29" t="str">
        <f t="shared" si="13"/>
        <v xml:space="preserve"> </v>
      </c>
      <c r="AG59" s="29" t="str">
        <f t="shared" si="14"/>
        <v xml:space="preserve"> </v>
      </c>
      <c r="AH59" s="45" t="str">
        <f t="shared" si="15"/>
        <v xml:space="preserve"> </v>
      </c>
    </row>
    <row r="60" spans="1:34" s="39" customFormat="1" ht="15" x14ac:dyDescent="0.2">
      <c r="A60" s="70" t="s">
        <v>584</v>
      </c>
      <c r="B60" s="160"/>
      <c r="C60" s="160"/>
      <c r="D60" s="160"/>
      <c r="E60" s="160"/>
      <c r="F60" s="160"/>
      <c r="G60" s="86"/>
      <c r="H60" s="86"/>
      <c r="I60" s="86"/>
      <c r="J60" s="86"/>
      <c r="K60" s="86"/>
      <c r="L60" s="86"/>
      <c r="M60" s="86"/>
      <c r="N60" s="86"/>
      <c r="O60" s="86"/>
      <c r="P60" s="86"/>
      <c r="Q60" s="86"/>
      <c r="R60" s="86"/>
      <c r="S60" s="86"/>
      <c r="T60" s="162" t="str">
        <f t="shared" si="2"/>
        <v xml:space="preserve"> </v>
      </c>
      <c r="V60" s="44" t="str">
        <f t="shared" si="3"/>
        <v xml:space="preserve"> </v>
      </c>
      <c r="W60" s="29" t="str">
        <f t="shared" si="4"/>
        <v xml:space="preserve"> </v>
      </c>
      <c r="X60" s="29" t="str">
        <f t="shared" si="5"/>
        <v xml:space="preserve"> </v>
      </c>
      <c r="Y60" s="29" t="str">
        <f t="shared" si="6"/>
        <v xml:space="preserve"> </v>
      </c>
      <c r="Z60" s="29" t="str">
        <f t="shared" si="7"/>
        <v xml:space="preserve"> </v>
      </c>
      <c r="AA60" s="29" t="str">
        <f t="shared" si="8"/>
        <v xml:space="preserve"> </v>
      </c>
      <c r="AB60" s="29" t="str">
        <f t="shared" si="9"/>
        <v xml:space="preserve"> </v>
      </c>
      <c r="AC60" s="29" t="str">
        <f t="shared" si="10"/>
        <v xml:space="preserve"> </v>
      </c>
      <c r="AD60" s="29" t="str">
        <f t="shared" si="11"/>
        <v xml:space="preserve"> </v>
      </c>
      <c r="AE60" s="29" t="str">
        <f t="shared" si="12"/>
        <v xml:space="preserve"> </v>
      </c>
      <c r="AF60" s="29" t="str">
        <f t="shared" si="13"/>
        <v xml:space="preserve"> </v>
      </c>
      <c r="AG60" s="29" t="str">
        <f t="shared" si="14"/>
        <v xml:space="preserve"> </v>
      </c>
      <c r="AH60" s="45" t="str">
        <f t="shared" si="15"/>
        <v xml:space="preserve"> </v>
      </c>
    </row>
    <row r="61" spans="1:34" s="39" customFormat="1" ht="15" x14ac:dyDescent="0.2">
      <c r="A61" s="70" t="s">
        <v>585</v>
      </c>
      <c r="B61" s="160"/>
      <c r="C61" s="160"/>
      <c r="D61" s="160"/>
      <c r="E61" s="160"/>
      <c r="F61" s="160"/>
      <c r="G61" s="86"/>
      <c r="H61" s="86"/>
      <c r="I61" s="86"/>
      <c r="J61" s="86"/>
      <c r="K61" s="86"/>
      <c r="L61" s="86"/>
      <c r="M61" s="86"/>
      <c r="N61" s="86"/>
      <c r="O61" s="86"/>
      <c r="P61" s="86"/>
      <c r="Q61" s="86"/>
      <c r="R61" s="86"/>
      <c r="S61" s="86"/>
      <c r="T61" s="162" t="str">
        <f t="shared" si="2"/>
        <v xml:space="preserve"> </v>
      </c>
      <c r="V61" s="44" t="str">
        <f t="shared" si="3"/>
        <v xml:space="preserve"> </v>
      </c>
      <c r="W61" s="29" t="str">
        <f t="shared" si="4"/>
        <v xml:space="preserve"> </v>
      </c>
      <c r="X61" s="29" t="str">
        <f t="shared" si="5"/>
        <v xml:space="preserve"> </v>
      </c>
      <c r="Y61" s="29" t="str">
        <f t="shared" si="6"/>
        <v xml:space="preserve"> </v>
      </c>
      <c r="Z61" s="29" t="str">
        <f t="shared" si="7"/>
        <v xml:space="preserve"> </v>
      </c>
      <c r="AA61" s="29" t="str">
        <f t="shared" si="8"/>
        <v xml:space="preserve"> </v>
      </c>
      <c r="AB61" s="29" t="str">
        <f t="shared" si="9"/>
        <v xml:space="preserve"> </v>
      </c>
      <c r="AC61" s="29" t="str">
        <f t="shared" si="10"/>
        <v xml:space="preserve"> </v>
      </c>
      <c r="AD61" s="29" t="str">
        <f t="shared" si="11"/>
        <v xml:space="preserve"> </v>
      </c>
      <c r="AE61" s="29" t="str">
        <f t="shared" si="12"/>
        <v xml:space="preserve"> </v>
      </c>
      <c r="AF61" s="29" t="str">
        <f t="shared" si="13"/>
        <v xml:space="preserve"> </v>
      </c>
      <c r="AG61" s="29" t="str">
        <f t="shared" si="14"/>
        <v xml:space="preserve"> </v>
      </c>
      <c r="AH61" s="45" t="str">
        <f t="shared" si="15"/>
        <v xml:space="preserve"> </v>
      </c>
    </row>
    <row r="62" spans="1:34" s="39" customFormat="1" ht="15" x14ac:dyDescent="0.2">
      <c r="A62" s="70" t="s">
        <v>586</v>
      </c>
      <c r="B62" s="160"/>
      <c r="C62" s="160"/>
      <c r="D62" s="160"/>
      <c r="E62" s="160"/>
      <c r="F62" s="160"/>
      <c r="G62" s="86"/>
      <c r="H62" s="86"/>
      <c r="I62" s="86"/>
      <c r="J62" s="86"/>
      <c r="K62" s="86"/>
      <c r="L62" s="86"/>
      <c r="M62" s="86"/>
      <c r="N62" s="86"/>
      <c r="O62" s="86"/>
      <c r="P62" s="86"/>
      <c r="Q62" s="86"/>
      <c r="R62" s="86"/>
      <c r="S62" s="86"/>
      <c r="T62" s="162" t="str">
        <f t="shared" si="2"/>
        <v xml:space="preserve"> </v>
      </c>
      <c r="V62" s="44" t="str">
        <f t="shared" si="3"/>
        <v xml:space="preserve"> </v>
      </c>
      <c r="W62" s="29" t="str">
        <f t="shared" si="4"/>
        <v xml:space="preserve"> </v>
      </c>
      <c r="X62" s="29" t="str">
        <f t="shared" si="5"/>
        <v xml:space="preserve"> </v>
      </c>
      <c r="Y62" s="29" t="str">
        <f t="shared" si="6"/>
        <v xml:space="preserve"> </v>
      </c>
      <c r="Z62" s="29" t="str">
        <f t="shared" si="7"/>
        <v xml:space="preserve"> </v>
      </c>
      <c r="AA62" s="29" t="str">
        <f t="shared" si="8"/>
        <v xml:space="preserve"> </v>
      </c>
      <c r="AB62" s="29" t="str">
        <f t="shared" si="9"/>
        <v xml:space="preserve"> </v>
      </c>
      <c r="AC62" s="29" t="str">
        <f t="shared" si="10"/>
        <v xml:space="preserve"> </v>
      </c>
      <c r="AD62" s="29" t="str">
        <f t="shared" si="11"/>
        <v xml:space="preserve"> </v>
      </c>
      <c r="AE62" s="29" t="str">
        <f t="shared" si="12"/>
        <v xml:space="preserve"> </v>
      </c>
      <c r="AF62" s="29" t="str">
        <f t="shared" si="13"/>
        <v xml:space="preserve"> </v>
      </c>
      <c r="AG62" s="29" t="str">
        <f t="shared" si="14"/>
        <v xml:space="preserve"> </v>
      </c>
      <c r="AH62" s="45" t="str">
        <f t="shared" si="15"/>
        <v xml:space="preserve"> </v>
      </c>
    </row>
    <row r="63" spans="1:34" s="39" customFormat="1" ht="15" x14ac:dyDescent="0.2">
      <c r="A63" s="70" t="s">
        <v>587</v>
      </c>
      <c r="B63" s="160"/>
      <c r="C63" s="160"/>
      <c r="D63" s="160"/>
      <c r="E63" s="160"/>
      <c r="F63" s="160"/>
      <c r="G63" s="86"/>
      <c r="H63" s="86"/>
      <c r="I63" s="86"/>
      <c r="J63" s="86"/>
      <c r="K63" s="86"/>
      <c r="L63" s="86"/>
      <c r="M63" s="86"/>
      <c r="N63" s="86"/>
      <c r="O63" s="86"/>
      <c r="P63" s="86"/>
      <c r="Q63" s="86"/>
      <c r="R63" s="86"/>
      <c r="S63" s="86"/>
      <c r="T63" s="162" t="str">
        <f t="shared" si="2"/>
        <v xml:space="preserve"> </v>
      </c>
      <c r="V63" s="44" t="str">
        <f t="shared" si="3"/>
        <v xml:space="preserve"> </v>
      </c>
      <c r="W63" s="29" t="str">
        <f t="shared" si="4"/>
        <v xml:space="preserve"> </v>
      </c>
      <c r="X63" s="29" t="str">
        <f t="shared" si="5"/>
        <v xml:space="preserve"> </v>
      </c>
      <c r="Y63" s="29" t="str">
        <f t="shared" si="6"/>
        <v xml:space="preserve"> </v>
      </c>
      <c r="Z63" s="29" t="str">
        <f t="shared" si="7"/>
        <v xml:space="preserve"> </v>
      </c>
      <c r="AA63" s="29" t="str">
        <f t="shared" si="8"/>
        <v xml:space="preserve"> </v>
      </c>
      <c r="AB63" s="29" t="str">
        <f t="shared" si="9"/>
        <v xml:space="preserve"> </v>
      </c>
      <c r="AC63" s="29" t="str">
        <f t="shared" si="10"/>
        <v xml:space="preserve"> </v>
      </c>
      <c r="AD63" s="29" t="str">
        <f t="shared" si="11"/>
        <v xml:space="preserve"> </v>
      </c>
      <c r="AE63" s="29" t="str">
        <f t="shared" si="12"/>
        <v xml:space="preserve"> </v>
      </c>
      <c r="AF63" s="29" t="str">
        <f t="shared" si="13"/>
        <v xml:space="preserve"> </v>
      </c>
      <c r="AG63" s="29" t="str">
        <f t="shared" si="14"/>
        <v xml:space="preserve"> </v>
      </c>
      <c r="AH63" s="45" t="str">
        <f t="shared" si="15"/>
        <v xml:space="preserve"> </v>
      </c>
    </row>
    <row r="64" spans="1:34" s="39" customFormat="1" ht="15" x14ac:dyDescent="0.2">
      <c r="A64" s="70" t="s">
        <v>588</v>
      </c>
      <c r="B64" s="160"/>
      <c r="C64" s="160"/>
      <c r="D64" s="160"/>
      <c r="E64" s="160"/>
      <c r="F64" s="160"/>
      <c r="G64" s="86"/>
      <c r="H64" s="86"/>
      <c r="I64" s="86"/>
      <c r="J64" s="86"/>
      <c r="K64" s="86"/>
      <c r="L64" s="86"/>
      <c r="M64" s="86"/>
      <c r="N64" s="86"/>
      <c r="O64" s="86"/>
      <c r="P64" s="86"/>
      <c r="Q64" s="86"/>
      <c r="R64" s="86"/>
      <c r="S64" s="86"/>
      <c r="T64" s="162" t="str">
        <f t="shared" si="2"/>
        <v xml:space="preserve"> </v>
      </c>
      <c r="V64" s="44" t="str">
        <f t="shared" si="3"/>
        <v xml:space="preserve"> </v>
      </c>
      <c r="W64" s="29" t="str">
        <f t="shared" si="4"/>
        <v xml:space="preserve"> </v>
      </c>
      <c r="X64" s="29" t="str">
        <f t="shared" si="5"/>
        <v xml:space="preserve"> </v>
      </c>
      <c r="Y64" s="29" t="str">
        <f t="shared" si="6"/>
        <v xml:space="preserve"> </v>
      </c>
      <c r="Z64" s="29" t="str">
        <f t="shared" si="7"/>
        <v xml:space="preserve"> </v>
      </c>
      <c r="AA64" s="29" t="str">
        <f t="shared" si="8"/>
        <v xml:space="preserve"> </v>
      </c>
      <c r="AB64" s="29" t="str">
        <f t="shared" si="9"/>
        <v xml:space="preserve"> </v>
      </c>
      <c r="AC64" s="29" t="str">
        <f t="shared" si="10"/>
        <v xml:space="preserve"> </v>
      </c>
      <c r="AD64" s="29" t="str">
        <f t="shared" si="11"/>
        <v xml:space="preserve"> </v>
      </c>
      <c r="AE64" s="29" t="str">
        <f t="shared" si="12"/>
        <v xml:space="preserve"> </v>
      </c>
      <c r="AF64" s="29" t="str">
        <f t="shared" si="13"/>
        <v xml:space="preserve"> </v>
      </c>
      <c r="AG64" s="29" t="str">
        <f t="shared" si="14"/>
        <v xml:space="preserve"> </v>
      </c>
      <c r="AH64" s="45" t="str">
        <f t="shared" si="15"/>
        <v xml:space="preserve"> </v>
      </c>
    </row>
    <row r="65" spans="1:34" s="39" customFormat="1" ht="15" x14ac:dyDescent="0.2">
      <c r="A65" s="70" t="s">
        <v>589</v>
      </c>
      <c r="B65" s="160"/>
      <c r="C65" s="160"/>
      <c r="D65" s="160"/>
      <c r="E65" s="160"/>
      <c r="F65" s="160"/>
      <c r="G65" s="86"/>
      <c r="H65" s="86"/>
      <c r="I65" s="86"/>
      <c r="J65" s="86"/>
      <c r="K65" s="86"/>
      <c r="L65" s="86"/>
      <c r="M65" s="86"/>
      <c r="N65" s="86"/>
      <c r="O65" s="86"/>
      <c r="P65" s="86"/>
      <c r="Q65" s="86"/>
      <c r="R65" s="86"/>
      <c r="S65" s="86"/>
      <c r="T65" s="162" t="str">
        <f t="shared" si="2"/>
        <v xml:space="preserve"> </v>
      </c>
      <c r="V65" s="44" t="str">
        <f t="shared" si="3"/>
        <v xml:space="preserve"> </v>
      </c>
      <c r="W65" s="29" t="str">
        <f t="shared" si="4"/>
        <v xml:space="preserve"> </v>
      </c>
      <c r="X65" s="29" t="str">
        <f t="shared" si="5"/>
        <v xml:space="preserve"> </v>
      </c>
      <c r="Y65" s="29" t="str">
        <f t="shared" si="6"/>
        <v xml:space="preserve"> </v>
      </c>
      <c r="Z65" s="29" t="str">
        <f t="shared" si="7"/>
        <v xml:space="preserve"> </v>
      </c>
      <c r="AA65" s="29" t="str">
        <f t="shared" si="8"/>
        <v xml:space="preserve"> </v>
      </c>
      <c r="AB65" s="29" t="str">
        <f t="shared" si="9"/>
        <v xml:space="preserve"> </v>
      </c>
      <c r="AC65" s="29" t="str">
        <f t="shared" si="10"/>
        <v xml:space="preserve"> </v>
      </c>
      <c r="AD65" s="29" t="str">
        <f t="shared" si="11"/>
        <v xml:space="preserve"> </v>
      </c>
      <c r="AE65" s="29" t="str">
        <f t="shared" si="12"/>
        <v xml:space="preserve"> </v>
      </c>
      <c r="AF65" s="29" t="str">
        <f t="shared" si="13"/>
        <v xml:space="preserve"> </v>
      </c>
      <c r="AG65" s="29" t="str">
        <f t="shared" si="14"/>
        <v xml:space="preserve"> </v>
      </c>
      <c r="AH65" s="45" t="str">
        <f t="shared" si="15"/>
        <v xml:space="preserve"> </v>
      </c>
    </row>
    <row r="66" spans="1:34" s="39" customFormat="1" ht="15" x14ac:dyDescent="0.2">
      <c r="A66" s="70" t="s">
        <v>590</v>
      </c>
      <c r="B66" s="160"/>
      <c r="C66" s="160"/>
      <c r="D66" s="160"/>
      <c r="E66" s="160"/>
      <c r="F66" s="160"/>
      <c r="G66" s="86"/>
      <c r="H66" s="86"/>
      <c r="I66" s="86"/>
      <c r="J66" s="86"/>
      <c r="K66" s="86"/>
      <c r="L66" s="86"/>
      <c r="M66" s="86"/>
      <c r="N66" s="86"/>
      <c r="O66" s="86"/>
      <c r="P66" s="86"/>
      <c r="Q66" s="86"/>
      <c r="R66" s="86"/>
      <c r="S66" s="86"/>
      <c r="T66" s="162" t="str">
        <f t="shared" si="2"/>
        <v xml:space="preserve"> </v>
      </c>
      <c r="V66" s="44" t="str">
        <f t="shared" si="3"/>
        <v xml:space="preserve"> </v>
      </c>
      <c r="W66" s="29" t="str">
        <f t="shared" si="4"/>
        <v xml:space="preserve"> </v>
      </c>
      <c r="X66" s="29" t="str">
        <f t="shared" si="5"/>
        <v xml:space="preserve"> </v>
      </c>
      <c r="Y66" s="29" t="str">
        <f t="shared" si="6"/>
        <v xml:space="preserve"> </v>
      </c>
      <c r="Z66" s="29" t="str">
        <f t="shared" si="7"/>
        <v xml:space="preserve"> </v>
      </c>
      <c r="AA66" s="29" t="str">
        <f t="shared" si="8"/>
        <v xml:space="preserve"> </v>
      </c>
      <c r="AB66" s="29" t="str">
        <f t="shared" si="9"/>
        <v xml:space="preserve"> </v>
      </c>
      <c r="AC66" s="29" t="str">
        <f t="shared" si="10"/>
        <v xml:space="preserve"> </v>
      </c>
      <c r="AD66" s="29" t="str">
        <f t="shared" si="11"/>
        <v xml:space="preserve"> </v>
      </c>
      <c r="AE66" s="29" t="str">
        <f t="shared" si="12"/>
        <v xml:space="preserve"> </v>
      </c>
      <c r="AF66" s="29" t="str">
        <f t="shared" si="13"/>
        <v xml:space="preserve"> </v>
      </c>
      <c r="AG66" s="29" t="str">
        <f t="shared" si="14"/>
        <v xml:space="preserve"> </v>
      </c>
      <c r="AH66" s="45" t="str">
        <f t="shared" si="15"/>
        <v xml:space="preserve"> </v>
      </c>
    </row>
    <row r="67" spans="1:34" s="39" customFormat="1" ht="15" x14ac:dyDescent="0.2">
      <c r="A67" s="70" t="s">
        <v>591</v>
      </c>
      <c r="B67" s="160"/>
      <c r="C67" s="160"/>
      <c r="D67" s="160"/>
      <c r="E67" s="160"/>
      <c r="F67" s="160"/>
      <c r="G67" s="86"/>
      <c r="H67" s="86"/>
      <c r="I67" s="86"/>
      <c r="J67" s="86"/>
      <c r="K67" s="86"/>
      <c r="L67" s="86"/>
      <c r="M67" s="86"/>
      <c r="N67" s="86"/>
      <c r="O67" s="86"/>
      <c r="P67" s="86"/>
      <c r="Q67" s="86"/>
      <c r="R67" s="86"/>
      <c r="S67" s="86"/>
      <c r="T67" s="162" t="str">
        <f t="shared" si="2"/>
        <v xml:space="preserve"> </v>
      </c>
      <c r="V67" s="44" t="str">
        <f t="shared" si="3"/>
        <v xml:space="preserve"> </v>
      </c>
      <c r="W67" s="29" t="str">
        <f t="shared" si="4"/>
        <v xml:space="preserve"> </v>
      </c>
      <c r="X67" s="29" t="str">
        <f t="shared" si="5"/>
        <v xml:space="preserve"> </v>
      </c>
      <c r="Y67" s="29" t="str">
        <f t="shared" si="6"/>
        <v xml:space="preserve"> </v>
      </c>
      <c r="Z67" s="29" t="str">
        <f t="shared" si="7"/>
        <v xml:space="preserve"> </v>
      </c>
      <c r="AA67" s="29" t="str">
        <f t="shared" si="8"/>
        <v xml:space="preserve"> </v>
      </c>
      <c r="AB67" s="29" t="str">
        <f t="shared" si="9"/>
        <v xml:space="preserve"> </v>
      </c>
      <c r="AC67" s="29" t="str">
        <f t="shared" si="10"/>
        <v xml:space="preserve"> </v>
      </c>
      <c r="AD67" s="29" t="str">
        <f t="shared" si="11"/>
        <v xml:space="preserve"> </v>
      </c>
      <c r="AE67" s="29" t="str">
        <f t="shared" si="12"/>
        <v xml:space="preserve"> </v>
      </c>
      <c r="AF67" s="29" t="str">
        <f t="shared" si="13"/>
        <v xml:space="preserve"> </v>
      </c>
      <c r="AG67" s="29" t="str">
        <f t="shared" si="14"/>
        <v xml:space="preserve"> </v>
      </c>
      <c r="AH67" s="45" t="str">
        <f t="shared" si="15"/>
        <v xml:space="preserve"> </v>
      </c>
    </row>
    <row r="68" spans="1:34" s="39" customFormat="1" ht="15" x14ac:dyDescent="0.2">
      <c r="A68" s="70" t="s">
        <v>592</v>
      </c>
      <c r="B68" s="160"/>
      <c r="C68" s="160"/>
      <c r="D68" s="160"/>
      <c r="E68" s="160"/>
      <c r="F68" s="160"/>
      <c r="G68" s="86"/>
      <c r="H68" s="86"/>
      <c r="I68" s="86"/>
      <c r="J68" s="86"/>
      <c r="K68" s="86"/>
      <c r="L68" s="86"/>
      <c r="M68" s="86"/>
      <c r="N68" s="86"/>
      <c r="O68" s="86"/>
      <c r="P68" s="86"/>
      <c r="Q68" s="86"/>
      <c r="R68" s="86"/>
      <c r="S68" s="86"/>
      <c r="T68" s="162" t="str">
        <f t="shared" si="2"/>
        <v xml:space="preserve"> </v>
      </c>
      <c r="V68" s="44" t="str">
        <f t="shared" si="3"/>
        <v xml:space="preserve"> </v>
      </c>
      <c r="W68" s="29" t="str">
        <f t="shared" si="4"/>
        <v xml:space="preserve"> </v>
      </c>
      <c r="X68" s="29" t="str">
        <f t="shared" si="5"/>
        <v xml:space="preserve"> </v>
      </c>
      <c r="Y68" s="29" t="str">
        <f t="shared" si="6"/>
        <v xml:space="preserve"> </v>
      </c>
      <c r="Z68" s="29" t="str">
        <f t="shared" si="7"/>
        <v xml:space="preserve"> </v>
      </c>
      <c r="AA68" s="29" t="str">
        <f t="shared" si="8"/>
        <v xml:space="preserve"> </v>
      </c>
      <c r="AB68" s="29" t="str">
        <f t="shared" si="9"/>
        <v xml:space="preserve"> </v>
      </c>
      <c r="AC68" s="29" t="str">
        <f t="shared" si="10"/>
        <v xml:space="preserve"> </v>
      </c>
      <c r="AD68" s="29" t="str">
        <f t="shared" si="11"/>
        <v xml:space="preserve"> </v>
      </c>
      <c r="AE68" s="29" t="str">
        <f t="shared" si="12"/>
        <v xml:space="preserve"> </v>
      </c>
      <c r="AF68" s="29" t="str">
        <f t="shared" si="13"/>
        <v xml:space="preserve"> </v>
      </c>
      <c r="AG68" s="29" t="str">
        <f t="shared" si="14"/>
        <v xml:space="preserve"> </v>
      </c>
      <c r="AH68" s="45" t="str">
        <f t="shared" si="15"/>
        <v xml:space="preserve"> </v>
      </c>
    </row>
    <row r="69" spans="1:34" s="39" customFormat="1" ht="15" x14ac:dyDescent="0.2">
      <c r="A69" s="70" t="s">
        <v>593</v>
      </c>
      <c r="B69" s="160"/>
      <c r="C69" s="160"/>
      <c r="D69" s="160"/>
      <c r="E69" s="160"/>
      <c r="F69" s="160"/>
      <c r="G69" s="86"/>
      <c r="H69" s="86"/>
      <c r="I69" s="86"/>
      <c r="J69" s="86"/>
      <c r="K69" s="86"/>
      <c r="L69" s="86"/>
      <c r="M69" s="86"/>
      <c r="N69" s="86"/>
      <c r="O69" s="86"/>
      <c r="P69" s="86"/>
      <c r="Q69" s="86"/>
      <c r="R69" s="86"/>
      <c r="S69" s="86"/>
      <c r="T69" s="162" t="str">
        <f t="shared" si="2"/>
        <v xml:space="preserve"> </v>
      </c>
      <c r="V69" s="44" t="str">
        <f t="shared" si="3"/>
        <v xml:space="preserve"> </v>
      </c>
      <c r="W69" s="29" t="str">
        <f t="shared" si="4"/>
        <v xml:space="preserve"> </v>
      </c>
      <c r="X69" s="29" t="str">
        <f t="shared" si="5"/>
        <v xml:space="preserve"> </v>
      </c>
      <c r="Y69" s="29" t="str">
        <f t="shared" si="6"/>
        <v xml:space="preserve"> </v>
      </c>
      <c r="Z69" s="29" t="str">
        <f t="shared" si="7"/>
        <v xml:space="preserve"> </v>
      </c>
      <c r="AA69" s="29" t="str">
        <f t="shared" si="8"/>
        <v xml:space="preserve"> </v>
      </c>
      <c r="AB69" s="29" t="str">
        <f t="shared" si="9"/>
        <v xml:space="preserve"> </v>
      </c>
      <c r="AC69" s="29" t="str">
        <f t="shared" si="10"/>
        <v xml:space="preserve"> </v>
      </c>
      <c r="AD69" s="29" t="str">
        <f t="shared" si="11"/>
        <v xml:space="preserve"> </v>
      </c>
      <c r="AE69" s="29" t="str">
        <f t="shared" si="12"/>
        <v xml:space="preserve"> </v>
      </c>
      <c r="AF69" s="29" t="str">
        <f t="shared" si="13"/>
        <v xml:space="preserve"> </v>
      </c>
      <c r="AG69" s="29" t="str">
        <f t="shared" si="14"/>
        <v xml:space="preserve"> </v>
      </c>
      <c r="AH69" s="45" t="str">
        <f t="shared" si="15"/>
        <v xml:space="preserve"> </v>
      </c>
    </row>
    <row r="70" spans="1:34" s="39" customFormat="1" ht="15" x14ac:dyDescent="0.2">
      <c r="A70" s="70" t="s">
        <v>594</v>
      </c>
      <c r="B70" s="160"/>
      <c r="C70" s="160"/>
      <c r="D70" s="160"/>
      <c r="E70" s="160"/>
      <c r="F70" s="160"/>
      <c r="G70" s="86"/>
      <c r="H70" s="86"/>
      <c r="I70" s="86"/>
      <c r="J70" s="86"/>
      <c r="K70" s="86"/>
      <c r="L70" s="86"/>
      <c r="M70" s="86"/>
      <c r="N70" s="86"/>
      <c r="O70" s="86"/>
      <c r="P70" s="86"/>
      <c r="Q70" s="86"/>
      <c r="R70" s="86"/>
      <c r="S70" s="86"/>
      <c r="T70" s="162" t="str">
        <f t="shared" si="2"/>
        <v xml:space="preserve"> </v>
      </c>
      <c r="V70" s="44" t="str">
        <f t="shared" si="3"/>
        <v xml:space="preserve"> </v>
      </c>
      <c r="W70" s="29" t="str">
        <f t="shared" si="4"/>
        <v xml:space="preserve"> </v>
      </c>
      <c r="X70" s="29" t="str">
        <f t="shared" si="5"/>
        <v xml:space="preserve"> </v>
      </c>
      <c r="Y70" s="29" t="str">
        <f t="shared" si="6"/>
        <v xml:space="preserve"> </v>
      </c>
      <c r="Z70" s="29" t="str">
        <f t="shared" si="7"/>
        <v xml:space="preserve"> </v>
      </c>
      <c r="AA70" s="29" t="str">
        <f t="shared" si="8"/>
        <v xml:space="preserve"> </v>
      </c>
      <c r="AB70" s="29" t="str">
        <f t="shared" si="9"/>
        <v xml:space="preserve"> </v>
      </c>
      <c r="AC70" s="29" t="str">
        <f t="shared" si="10"/>
        <v xml:space="preserve"> </v>
      </c>
      <c r="AD70" s="29" t="str">
        <f t="shared" si="11"/>
        <v xml:space="preserve"> </v>
      </c>
      <c r="AE70" s="29" t="str">
        <f t="shared" si="12"/>
        <v xml:space="preserve"> </v>
      </c>
      <c r="AF70" s="29" t="str">
        <f t="shared" si="13"/>
        <v xml:space="preserve"> </v>
      </c>
      <c r="AG70" s="29" t="str">
        <f t="shared" si="14"/>
        <v xml:space="preserve"> </v>
      </c>
      <c r="AH70" s="45" t="str">
        <f t="shared" si="15"/>
        <v xml:space="preserve"> </v>
      </c>
    </row>
    <row r="71" spans="1:34" s="39" customFormat="1" ht="15" x14ac:dyDescent="0.2">
      <c r="A71" s="70" t="s">
        <v>595</v>
      </c>
      <c r="B71" s="160"/>
      <c r="C71" s="160"/>
      <c r="D71" s="160"/>
      <c r="E71" s="160"/>
      <c r="F71" s="160"/>
      <c r="G71" s="86"/>
      <c r="H71" s="86"/>
      <c r="I71" s="86"/>
      <c r="J71" s="86"/>
      <c r="K71" s="86"/>
      <c r="L71" s="86"/>
      <c r="M71" s="86"/>
      <c r="N71" s="86"/>
      <c r="O71" s="86"/>
      <c r="P71" s="86"/>
      <c r="Q71" s="86"/>
      <c r="R71" s="86"/>
      <c r="S71" s="86"/>
      <c r="T71" s="162" t="str">
        <f t="shared" si="2"/>
        <v xml:space="preserve"> </v>
      </c>
      <c r="V71" s="44" t="str">
        <f t="shared" si="3"/>
        <v xml:space="preserve"> </v>
      </c>
      <c r="W71" s="29" t="str">
        <f t="shared" si="4"/>
        <v xml:space="preserve"> </v>
      </c>
      <c r="X71" s="29" t="str">
        <f t="shared" si="5"/>
        <v xml:space="preserve"> </v>
      </c>
      <c r="Y71" s="29" t="str">
        <f t="shared" si="6"/>
        <v xml:space="preserve"> </v>
      </c>
      <c r="Z71" s="29" t="str">
        <f t="shared" si="7"/>
        <v xml:space="preserve"> </v>
      </c>
      <c r="AA71" s="29" t="str">
        <f t="shared" si="8"/>
        <v xml:space="preserve"> </v>
      </c>
      <c r="AB71" s="29" t="str">
        <f t="shared" si="9"/>
        <v xml:space="preserve"> </v>
      </c>
      <c r="AC71" s="29" t="str">
        <f t="shared" si="10"/>
        <v xml:space="preserve"> </v>
      </c>
      <c r="AD71" s="29" t="str">
        <f t="shared" si="11"/>
        <v xml:space="preserve"> </v>
      </c>
      <c r="AE71" s="29" t="str">
        <f t="shared" si="12"/>
        <v xml:space="preserve"> </v>
      </c>
      <c r="AF71" s="29" t="str">
        <f t="shared" si="13"/>
        <v xml:space="preserve"> </v>
      </c>
      <c r="AG71" s="29" t="str">
        <f t="shared" si="14"/>
        <v xml:space="preserve"> </v>
      </c>
      <c r="AH71" s="45" t="str">
        <f t="shared" si="15"/>
        <v xml:space="preserve"> </v>
      </c>
    </row>
    <row r="72" spans="1:34" s="39" customFormat="1" ht="15" x14ac:dyDescent="0.2">
      <c r="A72" s="70" t="s">
        <v>596</v>
      </c>
      <c r="B72" s="160"/>
      <c r="C72" s="160"/>
      <c r="D72" s="160"/>
      <c r="E72" s="160"/>
      <c r="F72" s="160"/>
      <c r="G72" s="86"/>
      <c r="H72" s="86"/>
      <c r="I72" s="86"/>
      <c r="J72" s="86"/>
      <c r="K72" s="86"/>
      <c r="L72" s="86"/>
      <c r="M72" s="86"/>
      <c r="N72" s="86"/>
      <c r="O72" s="86"/>
      <c r="P72" s="86"/>
      <c r="Q72" s="86"/>
      <c r="R72" s="86"/>
      <c r="S72" s="86"/>
      <c r="T72" s="162" t="str">
        <f t="shared" si="2"/>
        <v xml:space="preserve"> </v>
      </c>
      <c r="V72" s="44" t="str">
        <f t="shared" si="3"/>
        <v xml:space="preserve"> </v>
      </c>
      <c r="W72" s="29" t="str">
        <f t="shared" si="4"/>
        <v xml:space="preserve"> </v>
      </c>
      <c r="X72" s="29" t="str">
        <f t="shared" si="5"/>
        <v xml:space="preserve"> </v>
      </c>
      <c r="Y72" s="29" t="str">
        <f t="shared" si="6"/>
        <v xml:space="preserve"> </v>
      </c>
      <c r="Z72" s="29" t="str">
        <f t="shared" si="7"/>
        <v xml:space="preserve"> </v>
      </c>
      <c r="AA72" s="29" t="str">
        <f t="shared" si="8"/>
        <v xml:space="preserve"> </v>
      </c>
      <c r="AB72" s="29" t="str">
        <f t="shared" si="9"/>
        <v xml:space="preserve"> </v>
      </c>
      <c r="AC72" s="29" t="str">
        <f t="shared" si="10"/>
        <v xml:space="preserve"> </v>
      </c>
      <c r="AD72" s="29" t="str">
        <f t="shared" si="11"/>
        <v xml:space="preserve"> </v>
      </c>
      <c r="AE72" s="29" t="str">
        <f t="shared" si="12"/>
        <v xml:space="preserve"> </v>
      </c>
      <c r="AF72" s="29" t="str">
        <f t="shared" si="13"/>
        <v xml:space="preserve"> </v>
      </c>
      <c r="AG72" s="29" t="str">
        <f t="shared" si="14"/>
        <v xml:space="preserve"> </v>
      </c>
      <c r="AH72" s="45" t="str">
        <f t="shared" si="15"/>
        <v xml:space="preserve"> </v>
      </c>
    </row>
    <row r="73" spans="1:34" s="39" customFormat="1" ht="15" x14ac:dyDescent="0.2">
      <c r="A73" s="70" t="s">
        <v>597</v>
      </c>
      <c r="B73" s="160"/>
      <c r="C73" s="160"/>
      <c r="D73" s="160"/>
      <c r="E73" s="160"/>
      <c r="F73" s="160"/>
      <c r="G73" s="86"/>
      <c r="H73" s="86"/>
      <c r="I73" s="86"/>
      <c r="J73" s="86"/>
      <c r="K73" s="86"/>
      <c r="L73" s="86"/>
      <c r="M73" s="86"/>
      <c r="N73" s="86"/>
      <c r="O73" s="86"/>
      <c r="P73" s="86"/>
      <c r="Q73" s="86"/>
      <c r="R73" s="86"/>
      <c r="S73" s="86"/>
      <c r="T73" s="162" t="str">
        <f t="shared" si="2"/>
        <v xml:space="preserve"> </v>
      </c>
      <c r="V73" s="44" t="str">
        <f t="shared" si="3"/>
        <v xml:space="preserve"> </v>
      </c>
      <c r="W73" s="29" t="str">
        <f t="shared" si="4"/>
        <v xml:space="preserve"> </v>
      </c>
      <c r="X73" s="29" t="str">
        <f t="shared" si="5"/>
        <v xml:space="preserve"> </v>
      </c>
      <c r="Y73" s="29" t="str">
        <f t="shared" si="6"/>
        <v xml:space="preserve"> </v>
      </c>
      <c r="Z73" s="29" t="str">
        <f t="shared" si="7"/>
        <v xml:space="preserve"> </v>
      </c>
      <c r="AA73" s="29" t="str">
        <f t="shared" si="8"/>
        <v xml:space="preserve"> </v>
      </c>
      <c r="AB73" s="29" t="str">
        <f t="shared" si="9"/>
        <v xml:space="preserve"> </v>
      </c>
      <c r="AC73" s="29" t="str">
        <f t="shared" si="10"/>
        <v xml:space="preserve"> </v>
      </c>
      <c r="AD73" s="29" t="str">
        <f t="shared" si="11"/>
        <v xml:space="preserve"> </v>
      </c>
      <c r="AE73" s="29" t="str">
        <f t="shared" si="12"/>
        <v xml:space="preserve"> </v>
      </c>
      <c r="AF73" s="29" t="str">
        <f t="shared" si="13"/>
        <v xml:space="preserve"> </v>
      </c>
      <c r="AG73" s="29" t="str">
        <f t="shared" si="14"/>
        <v xml:space="preserve"> </v>
      </c>
      <c r="AH73" s="45" t="str">
        <f t="shared" si="15"/>
        <v xml:space="preserve"> </v>
      </c>
    </row>
    <row r="74" spans="1:34" s="39" customFormat="1" ht="15" x14ac:dyDescent="0.2">
      <c r="A74" s="70" t="s">
        <v>598</v>
      </c>
      <c r="B74" s="160"/>
      <c r="C74" s="160"/>
      <c r="D74" s="160"/>
      <c r="E74" s="160"/>
      <c r="F74" s="160"/>
      <c r="G74" s="86"/>
      <c r="H74" s="86"/>
      <c r="I74" s="86"/>
      <c r="J74" s="86"/>
      <c r="K74" s="86"/>
      <c r="L74" s="86"/>
      <c r="M74" s="86"/>
      <c r="N74" s="86"/>
      <c r="O74" s="86"/>
      <c r="P74" s="86"/>
      <c r="Q74" s="86"/>
      <c r="R74" s="86"/>
      <c r="S74" s="86"/>
      <c r="T74" s="162" t="str">
        <f t="shared" si="2"/>
        <v xml:space="preserve"> </v>
      </c>
      <c r="V74" s="44" t="str">
        <f t="shared" si="3"/>
        <v xml:space="preserve"> </v>
      </c>
      <c r="W74" s="29" t="str">
        <f t="shared" si="4"/>
        <v xml:space="preserve"> </v>
      </c>
      <c r="X74" s="29" t="str">
        <f t="shared" si="5"/>
        <v xml:space="preserve"> </v>
      </c>
      <c r="Y74" s="29" t="str">
        <f t="shared" si="6"/>
        <v xml:space="preserve"> </v>
      </c>
      <c r="Z74" s="29" t="str">
        <f t="shared" si="7"/>
        <v xml:space="preserve"> </v>
      </c>
      <c r="AA74" s="29" t="str">
        <f t="shared" si="8"/>
        <v xml:space="preserve"> </v>
      </c>
      <c r="AB74" s="29" t="str">
        <f t="shared" si="9"/>
        <v xml:space="preserve"> </v>
      </c>
      <c r="AC74" s="29" t="str">
        <f t="shared" si="10"/>
        <v xml:space="preserve"> </v>
      </c>
      <c r="AD74" s="29" t="str">
        <f t="shared" si="11"/>
        <v xml:space="preserve"> </v>
      </c>
      <c r="AE74" s="29" t="str">
        <f t="shared" si="12"/>
        <v xml:space="preserve"> </v>
      </c>
      <c r="AF74" s="29" t="str">
        <f t="shared" si="13"/>
        <v xml:space="preserve"> </v>
      </c>
      <c r="AG74" s="29" t="str">
        <f t="shared" si="14"/>
        <v xml:space="preserve"> </v>
      </c>
      <c r="AH74" s="45" t="str">
        <f t="shared" si="15"/>
        <v xml:space="preserve"> </v>
      </c>
    </row>
    <row r="75" spans="1:34" s="39" customFormat="1" ht="15" x14ac:dyDescent="0.2">
      <c r="A75" s="70" t="s">
        <v>599</v>
      </c>
      <c r="B75" s="160"/>
      <c r="C75" s="160"/>
      <c r="D75" s="160"/>
      <c r="E75" s="160"/>
      <c r="F75" s="160"/>
      <c r="G75" s="86"/>
      <c r="H75" s="86"/>
      <c r="I75" s="86"/>
      <c r="J75" s="86"/>
      <c r="K75" s="86"/>
      <c r="L75" s="86"/>
      <c r="M75" s="86"/>
      <c r="N75" s="86"/>
      <c r="O75" s="86"/>
      <c r="P75" s="86"/>
      <c r="Q75" s="86"/>
      <c r="R75" s="86"/>
      <c r="S75" s="86"/>
      <c r="T75" s="162" t="str">
        <f t="shared" si="2"/>
        <v xml:space="preserve"> </v>
      </c>
      <c r="V75" s="44" t="str">
        <f t="shared" si="3"/>
        <v xml:space="preserve"> </v>
      </c>
      <c r="W75" s="29" t="str">
        <f t="shared" si="4"/>
        <v xml:space="preserve"> </v>
      </c>
      <c r="X75" s="29" t="str">
        <f t="shared" si="5"/>
        <v xml:space="preserve"> </v>
      </c>
      <c r="Y75" s="29" t="str">
        <f t="shared" si="6"/>
        <v xml:space="preserve"> </v>
      </c>
      <c r="Z75" s="29" t="str">
        <f t="shared" si="7"/>
        <v xml:space="preserve"> </v>
      </c>
      <c r="AA75" s="29" t="str">
        <f t="shared" si="8"/>
        <v xml:space="preserve"> </v>
      </c>
      <c r="AB75" s="29" t="str">
        <f t="shared" si="9"/>
        <v xml:space="preserve"> </v>
      </c>
      <c r="AC75" s="29" t="str">
        <f t="shared" si="10"/>
        <v xml:space="preserve"> </v>
      </c>
      <c r="AD75" s="29" t="str">
        <f t="shared" si="11"/>
        <v xml:space="preserve"> </v>
      </c>
      <c r="AE75" s="29" t="str">
        <f t="shared" si="12"/>
        <v xml:space="preserve"> </v>
      </c>
      <c r="AF75" s="29" t="str">
        <f t="shared" si="13"/>
        <v xml:space="preserve"> </v>
      </c>
      <c r="AG75" s="29" t="str">
        <f t="shared" si="14"/>
        <v xml:space="preserve"> </v>
      </c>
      <c r="AH75" s="45" t="str">
        <f t="shared" si="15"/>
        <v xml:space="preserve"> </v>
      </c>
    </row>
    <row r="76" spans="1:34" s="39" customFormat="1" ht="15" x14ac:dyDescent="0.2">
      <c r="A76" s="70" t="s">
        <v>600</v>
      </c>
      <c r="B76" s="160"/>
      <c r="C76" s="160"/>
      <c r="D76" s="160"/>
      <c r="E76" s="160"/>
      <c r="F76" s="160"/>
      <c r="G76" s="86"/>
      <c r="H76" s="86"/>
      <c r="I76" s="86"/>
      <c r="J76" s="86"/>
      <c r="K76" s="86"/>
      <c r="L76" s="86"/>
      <c r="M76" s="86"/>
      <c r="N76" s="86"/>
      <c r="O76" s="86"/>
      <c r="P76" s="86"/>
      <c r="Q76" s="86"/>
      <c r="R76" s="86"/>
      <c r="S76" s="86"/>
      <c r="T76" s="162" t="str">
        <f t="shared" si="2"/>
        <v xml:space="preserve"> </v>
      </c>
      <c r="V76" s="44" t="str">
        <f t="shared" si="3"/>
        <v xml:space="preserve"> </v>
      </c>
      <c r="W76" s="29" t="str">
        <f t="shared" si="4"/>
        <v xml:space="preserve"> </v>
      </c>
      <c r="X76" s="29" t="str">
        <f t="shared" si="5"/>
        <v xml:space="preserve"> </v>
      </c>
      <c r="Y76" s="29" t="str">
        <f t="shared" si="6"/>
        <v xml:space="preserve"> </v>
      </c>
      <c r="Z76" s="29" t="str">
        <f t="shared" si="7"/>
        <v xml:space="preserve"> </v>
      </c>
      <c r="AA76" s="29" t="str">
        <f t="shared" si="8"/>
        <v xml:space="preserve"> </v>
      </c>
      <c r="AB76" s="29" t="str">
        <f t="shared" si="9"/>
        <v xml:space="preserve"> </v>
      </c>
      <c r="AC76" s="29" t="str">
        <f t="shared" si="10"/>
        <v xml:space="preserve"> </v>
      </c>
      <c r="AD76" s="29" t="str">
        <f t="shared" si="11"/>
        <v xml:space="preserve"> </v>
      </c>
      <c r="AE76" s="29" t="str">
        <f t="shared" si="12"/>
        <v xml:space="preserve"> </v>
      </c>
      <c r="AF76" s="29" t="str">
        <f t="shared" si="13"/>
        <v xml:space="preserve"> </v>
      </c>
      <c r="AG76" s="29" t="str">
        <f t="shared" si="14"/>
        <v xml:space="preserve"> </v>
      </c>
      <c r="AH76" s="45" t="str">
        <f t="shared" si="15"/>
        <v xml:space="preserve"> </v>
      </c>
    </row>
    <row r="77" spans="1:34" s="39" customFormat="1" ht="15" x14ac:dyDescent="0.2">
      <c r="A77" s="70" t="s">
        <v>601</v>
      </c>
      <c r="B77" s="160"/>
      <c r="C77" s="160"/>
      <c r="D77" s="160"/>
      <c r="E77" s="160"/>
      <c r="F77" s="160"/>
      <c r="G77" s="86"/>
      <c r="H77" s="86"/>
      <c r="I77" s="86"/>
      <c r="J77" s="86"/>
      <c r="K77" s="86"/>
      <c r="L77" s="86"/>
      <c r="M77" s="86"/>
      <c r="N77" s="86"/>
      <c r="O77" s="86"/>
      <c r="P77" s="86"/>
      <c r="Q77" s="86"/>
      <c r="R77" s="86"/>
      <c r="S77" s="86"/>
      <c r="T77" s="162" t="str">
        <f t="shared" si="2"/>
        <v xml:space="preserve"> </v>
      </c>
      <c r="V77" s="44" t="str">
        <f t="shared" si="3"/>
        <v xml:space="preserve"> </v>
      </c>
      <c r="W77" s="29" t="str">
        <f t="shared" si="4"/>
        <v xml:space="preserve"> </v>
      </c>
      <c r="X77" s="29" t="str">
        <f t="shared" si="5"/>
        <v xml:space="preserve"> </v>
      </c>
      <c r="Y77" s="29" t="str">
        <f t="shared" si="6"/>
        <v xml:space="preserve"> </v>
      </c>
      <c r="Z77" s="29" t="str">
        <f t="shared" si="7"/>
        <v xml:space="preserve"> </v>
      </c>
      <c r="AA77" s="29" t="str">
        <f t="shared" si="8"/>
        <v xml:space="preserve"> </v>
      </c>
      <c r="AB77" s="29" t="str">
        <f t="shared" si="9"/>
        <v xml:space="preserve"> </v>
      </c>
      <c r="AC77" s="29" t="str">
        <f t="shared" si="10"/>
        <v xml:space="preserve"> </v>
      </c>
      <c r="AD77" s="29" t="str">
        <f t="shared" si="11"/>
        <v xml:space="preserve"> </v>
      </c>
      <c r="AE77" s="29" t="str">
        <f t="shared" si="12"/>
        <v xml:space="preserve"> </v>
      </c>
      <c r="AF77" s="29" t="str">
        <f t="shared" si="13"/>
        <v xml:space="preserve"> </v>
      </c>
      <c r="AG77" s="29" t="str">
        <f t="shared" si="14"/>
        <v xml:space="preserve"> </v>
      </c>
      <c r="AH77" s="45" t="str">
        <f t="shared" si="15"/>
        <v xml:space="preserve"> </v>
      </c>
    </row>
    <row r="78" spans="1:34" s="39" customFormat="1" ht="15" x14ac:dyDescent="0.2">
      <c r="A78" s="70" t="s">
        <v>602</v>
      </c>
      <c r="B78" s="160"/>
      <c r="C78" s="160"/>
      <c r="D78" s="160"/>
      <c r="E78" s="160"/>
      <c r="F78" s="160"/>
      <c r="G78" s="86"/>
      <c r="H78" s="86"/>
      <c r="I78" s="86"/>
      <c r="J78" s="86"/>
      <c r="K78" s="86"/>
      <c r="L78" s="86"/>
      <c r="M78" s="86"/>
      <c r="N78" s="86"/>
      <c r="O78" s="86"/>
      <c r="P78" s="86"/>
      <c r="Q78" s="86"/>
      <c r="R78" s="86"/>
      <c r="S78" s="86"/>
      <c r="T78" s="162" t="str">
        <f t="shared" si="2"/>
        <v xml:space="preserve"> </v>
      </c>
      <c r="V78" s="44" t="str">
        <f t="shared" si="3"/>
        <v xml:space="preserve"> </v>
      </c>
      <c r="W78" s="29" t="str">
        <f t="shared" si="4"/>
        <v xml:space="preserve"> </v>
      </c>
      <c r="X78" s="29" t="str">
        <f t="shared" si="5"/>
        <v xml:space="preserve"> </v>
      </c>
      <c r="Y78" s="29" t="str">
        <f t="shared" si="6"/>
        <v xml:space="preserve"> </v>
      </c>
      <c r="Z78" s="29" t="str">
        <f t="shared" si="7"/>
        <v xml:space="preserve"> </v>
      </c>
      <c r="AA78" s="29" t="str">
        <f t="shared" si="8"/>
        <v xml:space="preserve"> </v>
      </c>
      <c r="AB78" s="29" t="str">
        <f t="shared" si="9"/>
        <v xml:space="preserve"> </v>
      </c>
      <c r="AC78" s="29" t="str">
        <f t="shared" si="10"/>
        <v xml:space="preserve"> </v>
      </c>
      <c r="AD78" s="29" t="str">
        <f t="shared" si="11"/>
        <v xml:space="preserve"> </v>
      </c>
      <c r="AE78" s="29" t="str">
        <f t="shared" si="12"/>
        <v xml:space="preserve"> </v>
      </c>
      <c r="AF78" s="29" t="str">
        <f t="shared" si="13"/>
        <v xml:space="preserve"> </v>
      </c>
      <c r="AG78" s="29" t="str">
        <f t="shared" si="14"/>
        <v xml:space="preserve"> </v>
      </c>
      <c r="AH78" s="45" t="str">
        <f t="shared" si="15"/>
        <v xml:space="preserve"> </v>
      </c>
    </row>
    <row r="79" spans="1:34" s="39" customFormat="1" ht="15" x14ac:dyDescent="0.2">
      <c r="A79" s="70" t="s">
        <v>603</v>
      </c>
      <c r="B79" s="160"/>
      <c r="C79" s="160"/>
      <c r="D79" s="160"/>
      <c r="E79" s="160"/>
      <c r="F79" s="160"/>
      <c r="G79" s="86"/>
      <c r="H79" s="86"/>
      <c r="I79" s="86"/>
      <c r="J79" s="86"/>
      <c r="K79" s="86"/>
      <c r="L79" s="86"/>
      <c r="M79" s="86"/>
      <c r="N79" s="86"/>
      <c r="O79" s="86"/>
      <c r="P79" s="86"/>
      <c r="Q79" s="86"/>
      <c r="R79" s="86"/>
      <c r="S79" s="86"/>
      <c r="T79" s="162" t="str">
        <f t="shared" si="2"/>
        <v xml:space="preserve"> </v>
      </c>
      <c r="V79" s="44" t="str">
        <f t="shared" si="3"/>
        <v xml:space="preserve"> </v>
      </c>
      <c r="W79" s="29" t="str">
        <f t="shared" si="4"/>
        <v xml:space="preserve"> </v>
      </c>
      <c r="X79" s="29" t="str">
        <f t="shared" si="5"/>
        <v xml:space="preserve"> </v>
      </c>
      <c r="Y79" s="29" t="str">
        <f t="shared" si="6"/>
        <v xml:space="preserve"> </v>
      </c>
      <c r="Z79" s="29" t="str">
        <f t="shared" si="7"/>
        <v xml:space="preserve"> </v>
      </c>
      <c r="AA79" s="29" t="str">
        <f t="shared" si="8"/>
        <v xml:space="preserve"> </v>
      </c>
      <c r="AB79" s="29" t="str">
        <f t="shared" si="9"/>
        <v xml:space="preserve"> </v>
      </c>
      <c r="AC79" s="29" t="str">
        <f t="shared" si="10"/>
        <v xml:space="preserve"> </v>
      </c>
      <c r="AD79" s="29" t="str">
        <f t="shared" si="11"/>
        <v xml:space="preserve"> </v>
      </c>
      <c r="AE79" s="29" t="str">
        <f t="shared" si="12"/>
        <v xml:space="preserve"> </v>
      </c>
      <c r="AF79" s="29" t="str">
        <f t="shared" si="13"/>
        <v xml:space="preserve"> </v>
      </c>
      <c r="AG79" s="29" t="str">
        <f t="shared" si="14"/>
        <v xml:space="preserve"> </v>
      </c>
      <c r="AH79" s="45" t="str">
        <f t="shared" si="15"/>
        <v xml:space="preserve"> </v>
      </c>
    </row>
    <row r="80" spans="1:34" s="39" customFormat="1" ht="15" x14ac:dyDescent="0.2">
      <c r="A80" s="70" t="s">
        <v>604</v>
      </c>
      <c r="B80" s="160"/>
      <c r="C80" s="160"/>
      <c r="D80" s="160"/>
      <c r="E80" s="160"/>
      <c r="F80" s="160"/>
      <c r="G80" s="86"/>
      <c r="H80" s="86"/>
      <c r="I80" s="86"/>
      <c r="J80" s="86"/>
      <c r="K80" s="86"/>
      <c r="L80" s="86"/>
      <c r="M80" s="86"/>
      <c r="N80" s="86"/>
      <c r="O80" s="86"/>
      <c r="P80" s="86"/>
      <c r="Q80" s="86"/>
      <c r="R80" s="86"/>
      <c r="S80" s="86"/>
      <c r="T80" s="162" t="str">
        <f t="shared" si="2"/>
        <v xml:space="preserve"> </v>
      </c>
      <c r="V80" s="44" t="str">
        <f t="shared" si="3"/>
        <v xml:space="preserve"> </v>
      </c>
      <c r="W80" s="29" t="str">
        <f t="shared" si="4"/>
        <v xml:space="preserve"> </v>
      </c>
      <c r="X80" s="29" t="str">
        <f t="shared" si="5"/>
        <v xml:space="preserve"> </v>
      </c>
      <c r="Y80" s="29" t="str">
        <f t="shared" si="6"/>
        <v xml:space="preserve"> </v>
      </c>
      <c r="Z80" s="29" t="str">
        <f t="shared" si="7"/>
        <v xml:space="preserve"> </v>
      </c>
      <c r="AA80" s="29" t="str">
        <f t="shared" si="8"/>
        <v xml:space="preserve"> </v>
      </c>
      <c r="AB80" s="29" t="str">
        <f t="shared" si="9"/>
        <v xml:space="preserve"> </v>
      </c>
      <c r="AC80" s="29" t="str">
        <f t="shared" si="10"/>
        <v xml:space="preserve"> </v>
      </c>
      <c r="AD80" s="29" t="str">
        <f t="shared" si="11"/>
        <v xml:space="preserve"> </v>
      </c>
      <c r="AE80" s="29" t="str">
        <f t="shared" si="12"/>
        <v xml:space="preserve"> </v>
      </c>
      <c r="AF80" s="29" t="str">
        <f t="shared" si="13"/>
        <v xml:space="preserve"> </v>
      </c>
      <c r="AG80" s="29" t="str">
        <f t="shared" si="14"/>
        <v xml:space="preserve"> </v>
      </c>
      <c r="AH80" s="45" t="str">
        <f t="shared" si="15"/>
        <v xml:space="preserve"> </v>
      </c>
    </row>
    <row r="81" spans="1:34" s="39" customFormat="1" ht="15" x14ac:dyDescent="0.2">
      <c r="A81" s="70" t="s">
        <v>605</v>
      </c>
      <c r="B81" s="160"/>
      <c r="C81" s="160"/>
      <c r="D81" s="160"/>
      <c r="E81" s="160"/>
      <c r="F81" s="160"/>
      <c r="G81" s="86"/>
      <c r="H81" s="86"/>
      <c r="I81" s="86"/>
      <c r="J81" s="86"/>
      <c r="K81" s="86"/>
      <c r="L81" s="86"/>
      <c r="M81" s="86"/>
      <c r="N81" s="86"/>
      <c r="O81" s="86"/>
      <c r="P81" s="86"/>
      <c r="Q81" s="86"/>
      <c r="R81" s="86"/>
      <c r="S81" s="86"/>
      <c r="T81" s="162" t="str">
        <f t="shared" si="2"/>
        <v xml:space="preserve"> </v>
      </c>
      <c r="V81" s="44" t="str">
        <f t="shared" si="3"/>
        <v xml:space="preserve"> </v>
      </c>
      <c r="W81" s="29" t="str">
        <f t="shared" si="4"/>
        <v xml:space="preserve"> </v>
      </c>
      <c r="X81" s="29" t="str">
        <f t="shared" si="5"/>
        <v xml:space="preserve"> </v>
      </c>
      <c r="Y81" s="29" t="str">
        <f t="shared" si="6"/>
        <v xml:space="preserve"> </v>
      </c>
      <c r="Z81" s="29" t="str">
        <f t="shared" si="7"/>
        <v xml:space="preserve"> </v>
      </c>
      <c r="AA81" s="29" t="str">
        <f t="shared" si="8"/>
        <v xml:space="preserve"> </v>
      </c>
      <c r="AB81" s="29" t="str">
        <f t="shared" si="9"/>
        <v xml:space="preserve"> </v>
      </c>
      <c r="AC81" s="29" t="str">
        <f t="shared" si="10"/>
        <v xml:space="preserve"> </v>
      </c>
      <c r="AD81" s="29" t="str">
        <f t="shared" si="11"/>
        <v xml:space="preserve"> </v>
      </c>
      <c r="AE81" s="29" t="str">
        <f t="shared" si="12"/>
        <v xml:space="preserve"> </v>
      </c>
      <c r="AF81" s="29" t="str">
        <f t="shared" si="13"/>
        <v xml:space="preserve"> </v>
      </c>
      <c r="AG81" s="29" t="str">
        <f t="shared" si="14"/>
        <v xml:space="preserve"> </v>
      </c>
      <c r="AH81" s="45" t="str">
        <f t="shared" si="15"/>
        <v xml:space="preserve"> </v>
      </c>
    </row>
    <row r="82" spans="1:34" s="39" customFormat="1" ht="15" x14ac:dyDescent="0.2">
      <c r="A82" s="70" t="s">
        <v>606</v>
      </c>
      <c r="B82" s="160"/>
      <c r="C82" s="160"/>
      <c r="D82" s="160"/>
      <c r="E82" s="160"/>
      <c r="F82" s="160"/>
      <c r="G82" s="86"/>
      <c r="H82" s="86"/>
      <c r="I82" s="86"/>
      <c r="J82" s="86"/>
      <c r="K82" s="86"/>
      <c r="L82" s="86"/>
      <c r="M82" s="86"/>
      <c r="N82" s="86"/>
      <c r="O82" s="86"/>
      <c r="P82" s="86"/>
      <c r="Q82" s="86"/>
      <c r="R82" s="86"/>
      <c r="S82" s="86"/>
      <c r="T82" s="162" t="str">
        <f t="shared" si="2"/>
        <v xml:space="preserve"> </v>
      </c>
      <c r="V82" s="44" t="str">
        <f t="shared" si="3"/>
        <v xml:space="preserve"> </v>
      </c>
      <c r="W82" s="29" t="str">
        <f t="shared" si="4"/>
        <v xml:space="preserve"> </v>
      </c>
      <c r="X82" s="29" t="str">
        <f t="shared" si="5"/>
        <v xml:space="preserve"> </v>
      </c>
      <c r="Y82" s="29" t="str">
        <f t="shared" si="6"/>
        <v xml:space="preserve"> </v>
      </c>
      <c r="Z82" s="29" t="str">
        <f t="shared" si="7"/>
        <v xml:space="preserve"> </v>
      </c>
      <c r="AA82" s="29" t="str">
        <f t="shared" si="8"/>
        <v xml:space="preserve"> </v>
      </c>
      <c r="AB82" s="29" t="str">
        <f t="shared" si="9"/>
        <v xml:space="preserve"> </v>
      </c>
      <c r="AC82" s="29" t="str">
        <f t="shared" si="10"/>
        <v xml:space="preserve"> </v>
      </c>
      <c r="AD82" s="29" t="str">
        <f t="shared" si="11"/>
        <v xml:space="preserve"> </v>
      </c>
      <c r="AE82" s="29" t="str">
        <f t="shared" si="12"/>
        <v xml:space="preserve"> </v>
      </c>
      <c r="AF82" s="29" t="str">
        <f t="shared" si="13"/>
        <v xml:space="preserve"> </v>
      </c>
      <c r="AG82" s="29" t="str">
        <f t="shared" si="14"/>
        <v xml:space="preserve"> </v>
      </c>
      <c r="AH82" s="45" t="str">
        <f t="shared" si="15"/>
        <v xml:space="preserve"> </v>
      </c>
    </row>
    <row r="83" spans="1:34" s="39" customFormat="1" ht="15" x14ac:dyDescent="0.2">
      <c r="A83" s="70" t="s">
        <v>607</v>
      </c>
      <c r="B83" s="160"/>
      <c r="C83" s="160"/>
      <c r="D83" s="160"/>
      <c r="E83" s="160"/>
      <c r="F83" s="160"/>
      <c r="G83" s="86"/>
      <c r="H83" s="86"/>
      <c r="I83" s="86"/>
      <c r="J83" s="86"/>
      <c r="K83" s="86"/>
      <c r="L83" s="86"/>
      <c r="M83" s="86"/>
      <c r="N83" s="86"/>
      <c r="O83" s="86"/>
      <c r="P83" s="86"/>
      <c r="Q83" s="86"/>
      <c r="R83" s="86"/>
      <c r="S83" s="86"/>
      <c r="T83" s="162" t="str">
        <f t="shared" si="2"/>
        <v xml:space="preserve"> </v>
      </c>
      <c r="V83" s="44" t="str">
        <f t="shared" si="3"/>
        <v xml:space="preserve"> </v>
      </c>
      <c r="W83" s="29" t="str">
        <f t="shared" si="4"/>
        <v xml:space="preserve"> </v>
      </c>
      <c r="X83" s="29" t="str">
        <f t="shared" si="5"/>
        <v xml:space="preserve"> </v>
      </c>
      <c r="Y83" s="29" t="str">
        <f t="shared" si="6"/>
        <v xml:space="preserve"> </v>
      </c>
      <c r="Z83" s="29" t="str">
        <f t="shared" si="7"/>
        <v xml:space="preserve"> </v>
      </c>
      <c r="AA83" s="29" t="str">
        <f t="shared" si="8"/>
        <v xml:space="preserve"> </v>
      </c>
      <c r="AB83" s="29" t="str">
        <f t="shared" si="9"/>
        <v xml:space="preserve"> </v>
      </c>
      <c r="AC83" s="29" t="str">
        <f t="shared" si="10"/>
        <v xml:space="preserve"> </v>
      </c>
      <c r="AD83" s="29" t="str">
        <f t="shared" si="11"/>
        <v xml:space="preserve"> </v>
      </c>
      <c r="AE83" s="29" t="str">
        <f t="shared" si="12"/>
        <v xml:space="preserve"> </v>
      </c>
      <c r="AF83" s="29" t="str">
        <f t="shared" si="13"/>
        <v xml:space="preserve"> </v>
      </c>
      <c r="AG83" s="29" t="str">
        <f t="shared" si="14"/>
        <v xml:space="preserve"> </v>
      </c>
      <c r="AH83" s="45" t="str">
        <f t="shared" si="15"/>
        <v xml:space="preserve"> </v>
      </c>
    </row>
    <row r="84" spans="1:34" s="39" customFormat="1" ht="15" x14ac:dyDescent="0.2">
      <c r="A84" s="70" t="s">
        <v>608</v>
      </c>
      <c r="B84" s="160"/>
      <c r="C84" s="160"/>
      <c r="D84" s="160"/>
      <c r="E84" s="160"/>
      <c r="F84" s="160"/>
      <c r="G84" s="86"/>
      <c r="H84" s="86"/>
      <c r="I84" s="86"/>
      <c r="J84" s="86"/>
      <c r="K84" s="86"/>
      <c r="L84" s="86"/>
      <c r="M84" s="86"/>
      <c r="N84" s="86"/>
      <c r="O84" s="86"/>
      <c r="P84" s="86"/>
      <c r="Q84" s="86"/>
      <c r="R84" s="86"/>
      <c r="S84" s="86"/>
      <c r="T84" s="162" t="str">
        <f t="shared" si="2"/>
        <v xml:space="preserve"> </v>
      </c>
      <c r="V84" s="44" t="str">
        <f t="shared" si="3"/>
        <v xml:space="preserve"> </v>
      </c>
      <c r="W84" s="29" t="str">
        <f t="shared" si="4"/>
        <v xml:space="preserve"> </v>
      </c>
      <c r="X84" s="29" t="str">
        <f t="shared" si="5"/>
        <v xml:space="preserve"> </v>
      </c>
      <c r="Y84" s="29" t="str">
        <f t="shared" si="6"/>
        <v xml:space="preserve"> </v>
      </c>
      <c r="Z84" s="29" t="str">
        <f t="shared" si="7"/>
        <v xml:space="preserve"> </v>
      </c>
      <c r="AA84" s="29" t="str">
        <f t="shared" si="8"/>
        <v xml:space="preserve"> </v>
      </c>
      <c r="AB84" s="29" t="str">
        <f t="shared" si="9"/>
        <v xml:space="preserve"> </v>
      </c>
      <c r="AC84" s="29" t="str">
        <f t="shared" si="10"/>
        <v xml:space="preserve"> </v>
      </c>
      <c r="AD84" s="29" t="str">
        <f t="shared" si="11"/>
        <v xml:space="preserve"> </v>
      </c>
      <c r="AE84" s="29" t="str">
        <f t="shared" si="12"/>
        <v xml:space="preserve"> </v>
      </c>
      <c r="AF84" s="29" t="str">
        <f t="shared" si="13"/>
        <v xml:space="preserve"> </v>
      </c>
      <c r="AG84" s="29" t="str">
        <f t="shared" si="14"/>
        <v xml:space="preserve"> </v>
      </c>
      <c r="AH84" s="45" t="str">
        <f t="shared" si="15"/>
        <v xml:space="preserve"> </v>
      </c>
    </row>
    <row r="85" spans="1:34" s="39" customFormat="1" ht="15" x14ac:dyDescent="0.2">
      <c r="A85" s="70" t="s">
        <v>609</v>
      </c>
      <c r="B85" s="160"/>
      <c r="C85" s="160"/>
      <c r="D85" s="160"/>
      <c r="E85" s="160"/>
      <c r="F85" s="160"/>
      <c r="G85" s="86"/>
      <c r="H85" s="86"/>
      <c r="I85" s="86"/>
      <c r="J85" s="86"/>
      <c r="K85" s="86"/>
      <c r="L85" s="86"/>
      <c r="M85" s="86"/>
      <c r="N85" s="86"/>
      <c r="O85" s="86"/>
      <c r="P85" s="86"/>
      <c r="Q85" s="86"/>
      <c r="R85" s="86"/>
      <c r="S85" s="86"/>
      <c r="T85" s="162" t="str">
        <f t="shared" si="2"/>
        <v xml:space="preserve"> </v>
      </c>
      <c r="V85" s="44" t="str">
        <f t="shared" si="3"/>
        <v xml:space="preserve"> </v>
      </c>
      <c r="W85" s="29" t="str">
        <f t="shared" si="4"/>
        <v xml:space="preserve"> </v>
      </c>
      <c r="X85" s="29" t="str">
        <f t="shared" si="5"/>
        <v xml:space="preserve"> </v>
      </c>
      <c r="Y85" s="29" t="str">
        <f t="shared" si="6"/>
        <v xml:space="preserve"> </v>
      </c>
      <c r="Z85" s="29" t="str">
        <f t="shared" si="7"/>
        <v xml:space="preserve"> </v>
      </c>
      <c r="AA85" s="29" t="str">
        <f t="shared" si="8"/>
        <v xml:space="preserve"> </v>
      </c>
      <c r="AB85" s="29" t="str">
        <f t="shared" si="9"/>
        <v xml:space="preserve"> </v>
      </c>
      <c r="AC85" s="29" t="str">
        <f t="shared" si="10"/>
        <v xml:space="preserve"> </v>
      </c>
      <c r="AD85" s="29" t="str">
        <f t="shared" si="11"/>
        <v xml:space="preserve"> </v>
      </c>
      <c r="AE85" s="29" t="str">
        <f t="shared" si="12"/>
        <v xml:space="preserve"> </v>
      </c>
      <c r="AF85" s="29" t="str">
        <f t="shared" si="13"/>
        <v xml:space="preserve"> </v>
      </c>
      <c r="AG85" s="29" t="str">
        <f t="shared" si="14"/>
        <v xml:space="preserve"> </v>
      </c>
      <c r="AH85" s="45" t="str">
        <f t="shared" si="15"/>
        <v xml:space="preserve"> </v>
      </c>
    </row>
    <row r="86" spans="1:34" s="39" customFormat="1" ht="15" x14ac:dyDescent="0.2">
      <c r="A86" s="70" t="s">
        <v>610</v>
      </c>
      <c r="B86" s="160"/>
      <c r="C86" s="160"/>
      <c r="D86" s="160"/>
      <c r="E86" s="160"/>
      <c r="F86" s="160"/>
      <c r="G86" s="86"/>
      <c r="H86" s="86"/>
      <c r="I86" s="86"/>
      <c r="J86" s="86"/>
      <c r="K86" s="86"/>
      <c r="L86" s="86"/>
      <c r="M86" s="86"/>
      <c r="N86" s="86"/>
      <c r="O86" s="86"/>
      <c r="P86" s="86"/>
      <c r="Q86" s="86"/>
      <c r="R86" s="86"/>
      <c r="S86" s="86"/>
      <c r="T86" s="162" t="str">
        <f t="shared" si="2"/>
        <v xml:space="preserve"> </v>
      </c>
      <c r="V86" s="44" t="str">
        <f t="shared" si="3"/>
        <v xml:space="preserve"> </v>
      </c>
      <c r="W86" s="29" t="str">
        <f t="shared" si="4"/>
        <v xml:space="preserve"> </v>
      </c>
      <c r="X86" s="29" t="str">
        <f t="shared" si="5"/>
        <v xml:space="preserve"> </v>
      </c>
      <c r="Y86" s="29" t="str">
        <f t="shared" si="6"/>
        <v xml:space="preserve"> </v>
      </c>
      <c r="Z86" s="29" t="str">
        <f t="shared" si="7"/>
        <v xml:space="preserve"> </v>
      </c>
      <c r="AA86" s="29" t="str">
        <f t="shared" si="8"/>
        <v xml:space="preserve"> </v>
      </c>
      <c r="AB86" s="29" t="str">
        <f t="shared" si="9"/>
        <v xml:space="preserve"> </v>
      </c>
      <c r="AC86" s="29" t="str">
        <f t="shared" si="10"/>
        <v xml:space="preserve"> </v>
      </c>
      <c r="AD86" s="29" t="str">
        <f t="shared" si="11"/>
        <v xml:space="preserve"> </v>
      </c>
      <c r="AE86" s="29" t="str">
        <f t="shared" si="12"/>
        <v xml:space="preserve"> </v>
      </c>
      <c r="AF86" s="29" t="str">
        <f t="shared" si="13"/>
        <v xml:space="preserve"> </v>
      </c>
      <c r="AG86" s="29" t="str">
        <f t="shared" si="14"/>
        <v xml:space="preserve"> </v>
      </c>
      <c r="AH86" s="45" t="str">
        <f t="shared" si="15"/>
        <v xml:space="preserve"> </v>
      </c>
    </row>
    <row r="87" spans="1:34" s="39" customFormat="1" ht="15" x14ac:dyDescent="0.2">
      <c r="A87" s="70" t="s">
        <v>611</v>
      </c>
      <c r="B87" s="160"/>
      <c r="C87" s="160"/>
      <c r="D87" s="160"/>
      <c r="E87" s="160"/>
      <c r="F87" s="160"/>
      <c r="G87" s="86"/>
      <c r="H87" s="86"/>
      <c r="I87" s="86"/>
      <c r="J87" s="86"/>
      <c r="K87" s="86"/>
      <c r="L87" s="86"/>
      <c r="M87" s="86"/>
      <c r="N87" s="86"/>
      <c r="O87" s="86"/>
      <c r="P87" s="86"/>
      <c r="Q87" s="86"/>
      <c r="R87" s="86"/>
      <c r="S87" s="86"/>
      <c r="T87" s="162" t="str">
        <f t="shared" si="2"/>
        <v xml:space="preserve"> </v>
      </c>
      <c r="V87" s="44" t="str">
        <f t="shared" si="3"/>
        <v xml:space="preserve"> </v>
      </c>
      <c r="W87" s="29" t="str">
        <f t="shared" si="4"/>
        <v xml:space="preserve"> </v>
      </c>
      <c r="X87" s="29" t="str">
        <f t="shared" si="5"/>
        <v xml:space="preserve"> </v>
      </c>
      <c r="Y87" s="29" t="str">
        <f t="shared" si="6"/>
        <v xml:space="preserve"> </v>
      </c>
      <c r="Z87" s="29" t="str">
        <f t="shared" si="7"/>
        <v xml:space="preserve"> </v>
      </c>
      <c r="AA87" s="29" t="str">
        <f t="shared" si="8"/>
        <v xml:space="preserve"> </v>
      </c>
      <c r="AB87" s="29" t="str">
        <f t="shared" si="9"/>
        <v xml:space="preserve"> </v>
      </c>
      <c r="AC87" s="29" t="str">
        <f t="shared" si="10"/>
        <v xml:space="preserve"> </v>
      </c>
      <c r="AD87" s="29" t="str">
        <f t="shared" si="11"/>
        <v xml:space="preserve"> </v>
      </c>
      <c r="AE87" s="29" t="str">
        <f t="shared" si="12"/>
        <v xml:space="preserve"> </v>
      </c>
      <c r="AF87" s="29" t="str">
        <f t="shared" si="13"/>
        <v xml:space="preserve"> </v>
      </c>
      <c r="AG87" s="29" t="str">
        <f t="shared" si="14"/>
        <v xml:space="preserve"> </v>
      </c>
      <c r="AH87" s="45" t="str">
        <f t="shared" si="15"/>
        <v xml:space="preserve"> </v>
      </c>
    </row>
    <row r="88" spans="1:34" s="39" customFormat="1" ht="15" x14ac:dyDescent="0.2">
      <c r="A88" s="70" t="s">
        <v>612</v>
      </c>
      <c r="B88" s="160"/>
      <c r="C88" s="160"/>
      <c r="D88" s="160"/>
      <c r="E88" s="160"/>
      <c r="F88" s="160"/>
      <c r="G88" s="86"/>
      <c r="H88" s="86"/>
      <c r="I88" s="86"/>
      <c r="J88" s="86"/>
      <c r="K88" s="86"/>
      <c r="L88" s="86"/>
      <c r="M88" s="86"/>
      <c r="N88" s="86"/>
      <c r="O88" s="86"/>
      <c r="P88" s="86"/>
      <c r="Q88" s="86"/>
      <c r="R88" s="86"/>
      <c r="S88" s="86"/>
      <c r="T88" s="162" t="str">
        <f t="shared" si="2"/>
        <v xml:space="preserve"> </v>
      </c>
      <c r="V88" s="44" t="str">
        <f t="shared" si="3"/>
        <v xml:space="preserve"> </v>
      </c>
      <c r="W88" s="29" t="str">
        <f t="shared" si="4"/>
        <v xml:space="preserve"> </v>
      </c>
      <c r="X88" s="29" t="str">
        <f t="shared" si="5"/>
        <v xml:space="preserve"> </v>
      </c>
      <c r="Y88" s="29" t="str">
        <f t="shared" si="6"/>
        <v xml:space="preserve"> </v>
      </c>
      <c r="Z88" s="29" t="str">
        <f t="shared" si="7"/>
        <v xml:space="preserve"> </v>
      </c>
      <c r="AA88" s="29" t="str">
        <f t="shared" si="8"/>
        <v xml:space="preserve"> </v>
      </c>
      <c r="AB88" s="29" t="str">
        <f t="shared" si="9"/>
        <v xml:space="preserve"> </v>
      </c>
      <c r="AC88" s="29" t="str">
        <f t="shared" si="10"/>
        <v xml:space="preserve"> </v>
      </c>
      <c r="AD88" s="29" t="str">
        <f t="shared" si="11"/>
        <v xml:space="preserve"> </v>
      </c>
      <c r="AE88" s="29" t="str">
        <f t="shared" si="12"/>
        <v xml:space="preserve"> </v>
      </c>
      <c r="AF88" s="29" t="str">
        <f t="shared" si="13"/>
        <v xml:space="preserve"> </v>
      </c>
      <c r="AG88" s="29" t="str">
        <f t="shared" si="14"/>
        <v xml:space="preserve"> </v>
      </c>
      <c r="AH88" s="45" t="str">
        <f t="shared" si="15"/>
        <v xml:space="preserve"> </v>
      </c>
    </row>
    <row r="89" spans="1:34" s="39" customFormat="1" ht="15" x14ac:dyDescent="0.2">
      <c r="A89" s="70" t="s">
        <v>613</v>
      </c>
      <c r="B89" s="160"/>
      <c r="C89" s="160"/>
      <c r="D89" s="160"/>
      <c r="E89" s="160"/>
      <c r="F89" s="160"/>
      <c r="G89" s="86"/>
      <c r="H89" s="86"/>
      <c r="I89" s="86"/>
      <c r="J89" s="86"/>
      <c r="K89" s="86"/>
      <c r="L89" s="86"/>
      <c r="M89" s="86"/>
      <c r="N89" s="86"/>
      <c r="O89" s="86"/>
      <c r="P89" s="86"/>
      <c r="Q89" s="86"/>
      <c r="R89" s="86"/>
      <c r="S89" s="86"/>
      <c r="T89" s="162" t="str">
        <f t="shared" si="2"/>
        <v xml:space="preserve"> </v>
      </c>
      <c r="V89" s="44" t="str">
        <f t="shared" si="3"/>
        <v xml:space="preserve"> </v>
      </c>
      <c r="W89" s="29" t="str">
        <f t="shared" si="4"/>
        <v xml:space="preserve"> </v>
      </c>
      <c r="X89" s="29" t="str">
        <f t="shared" si="5"/>
        <v xml:space="preserve"> </v>
      </c>
      <c r="Y89" s="29" t="str">
        <f t="shared" si="6"/>
        <v xml:space="preserve"> </v>
      </c>
      <c r="Z89" s="29" t="str">
        <f t="shared" si="7"/>
        <v xml:space="preserve"> </v>
      </c>
      <c r="AA89" s="29" t="str">
        <f t="shared" si="8"/>
        <v xml:space="preserve"> </v>
      </c>
      <c r="AB89" s="29" t="str">
        <f t="shared" si="9"/>
        <v xml:space="preserve"> </v>
      </c>
      <c r="AC89" s="29" t="str">
        <f t="shared" si="10"/>
        <v xml:space="preserve"> </v>
      </c>
      <c r="AD89" s="29" t="str">
        <f t="shared" si="11"/>
        <v xml:space="preserve"> </v>
      </c>
      <c r="AE89" s="29" t="str">
        <f t="shared" si="12"/>
        <v xml:space="preserve"> </v>
      </c>
      <c r="AF89" s="29" t="str">
        <f t="shared" si="13"/>
        <v xml:space="preserve"> </v>
      </c>
      <c r="AG89" s="29" t="str">
        <f t="shared" si="14"/>
        <v xml:space="preserve"> </v>
      </c>
      <c r="AH89" s="45" t="str">
        <f t="shared" si="15"/>
        <v xml:space="preserve"> </v>
      </c>
    </row>
    <row r="90" spans="1:34" s="39" customFormat="1" ht="15" x14ac:dyDescent="0.2">
      <c r="A90" s="70" t="s">
        <v>614</v>
      </c>
      <c r="B90" s="160"/>
      <c r="C90" s="160"/>
      <c r="D90" s="160"/>
      <c r="E90" s="160"/>
      <c r="F90" s="160"/>
      <c r="G90" s="86"/>
      <c r="H90" s="86"/>
      <c r="I90" s="86"/>
      <c r="J90" s="86"/>
      <c r="K90" s="86"/>
      <c r="L90" s="86"/>
      <c r="M90" s="86"/>
      <c r="N90" s="86"/>
      <c r="O90" s="86"/>
      <c r="P90" s="86"/>
      <c r="Q90" s="86"/>
      <c r="R90" s="86"/>
      <c r="S90" s="86"/>
      <c r="T90" s="162" t="str">
        <f t="shared" si="2"/>
        <v xml:space="preserve"> </v>
      </c>
      <c r="V90" s="44" t="str">
        <f t="shared" si="3"/>
        <v xml:space="preserve"> </v>
      </c>
      <c r="W90" s="29" t="str">
        <f t="shared" si="4"/>
        <v xml:space="preserve"> </v>
      </c>
      <c r="X90" s="29" t="str">
        <f t="shared" si="5"/>
        <v xml:space="preserve"> </v>
      </c>
      <c r="Y90" s="29" t="str">
        <f t="shared" si="6"/>
        <v xml:space="preserve"> </v>
      </c>
      <c r="Z90" s="29" t="str">
        <f t="shared" si="7"/>
        <v xml:space="preserve"> </v>
      </c>
      <c r="AA90" s="29" t="str">
        <f t="shared" si="8"/>
        <v xml:space="preserve"> </v>
      </c>
      <c r="AB90" s="29" t="str">
        <f t="shared" si="9"/>
        <v xml:space="preserve"> </v>
      </c>
      <c r="AC90" s="29" t="str">
        <f t="shared" si="10"/>
        <v xml:space="preserve"> </v>
      </c>
      <c r="AD90" s="29" t="str">
        <f t="shared" si="11"/>
        <v xml:space="preserve"> </v>
      </c>
      <c r="AE90" s="29" t="str">
        <f t="shared" si="12"/>
        <v xml:space="preserve"> </v>
      </c>
      <c r="AF90" s="29" t="str">
        <f t="shared" si="13"/>
        <v xml:space="preserve"> </v>
      </c>
      <c r="AG90" s="29" t="str">
        <f t="shared" si="14"/>
        <v xml:space="preserve"> </v>
      </c>
      <c r="AH90" s="45" t="str">
        <f t="shared" si="15"/>
        <v xml:space="preserve"> </v>
      </c>
    </row>
    <row r="91" spans="1:34" s="39" customFormat="1" ht="15" x14ac:dyDescent="0.2">
      <c r="A91" s="70" t="s">
        <v>615</v>
      </c>
      <c r="B91" s="160"/>
      <c r="C91" s="160"/>
      <c r="D91" s="160"/>
      <c r="E91" s="160"/>
      <c r="F91" s="160"/>
      <c r="G91" s="86"/>
      <c r="H91" s="86"/>
      <c r="I91" s="86"/>
      <c r="J91" s="86"/>
      <c r="K91" s="86"/>
      <c r="L91" s="86"/>
      <c r="M91" s="86"/>
      <c r="N91" s="86"/>
      <c r="O91" s="86"/>
      <c r="P91" s="86"/>
      <c r="Q91" s="86"/>
      <c r="R91" s="86"/>
      <c r="S91" s="86"/>
      <c r="T91" s="162" t="str">
        <f t="shared" si="2"/>
        <v xml:space="preserve"> </v>
      </c>
      <c r="V91" s="44" t="str">
        <f t="shared" si="3"/>
        <v xml:space="preserve"> </v>
      </c>
      <c r="W91" s="29" t="str">
        <f t="shared" si="4"/>
        <v xml:space="preserve"> </v>
      </c>
      <c r="X91" s="29" t="str">
        <f t="shared" si="5"/>
        <v xml:space="preserve"> </v>
      </c>
      <c r="Y91" s="29" t="str">
        <f t="shared" si="6"/>
        <v xml:space="preserve"> </v>
      </c>
      <c r="Z91" s="29" t="str">
        <f t="shared" si="7"/>
        <v xml:space="preserve"> </v>
      </c>
      <c r="AA91" s="29" t="str">
        <f t="shared" si="8"/>
        <v xml:space="preserve"> </v>
      </c>
      <c r="AB91" s="29" t="str">
        <f t="shared" si="9"/>
        <v xml:space="preserve"> </v>
      </c>
      <c r="AC91" s="29" t="str">
        <f t="shared" si="10"/>
        <v xml:space="preserve"> </v>
      </c>
      <c r="AD91" s="29" t="str">
        <f t="shared" si="11"/>
        <v xml:space="preserve"> </v>
      </c>
      <c r="AE91" s="29" t="str">
        <f t="shared" si="12"/>
        <v xml:space="preserve"> </v>
      </c>
      <c r="AF91" s="29" t="str">
        <f t="shared" si="13"/>
        <v xml:space="preserve"> </v>
      </c>
      <c r="AG91" s="29" t="str">
        <f t="shared" si="14"/>
        <v xml:space="preserve"> </v>
      </c>
      <c r="AH91" s="45" t="str">
        <f t="shared" si="15"/>
        <v xml:space="preserve"> </v>
      </c>
    </row>
    <row r="92" spans="1:34" s="39" customFormat="1" ht="15" x14ac:dyDescent="0.2">
      <c r="A92" s="70" t="s">
        <v>616</v>
      </c>
      <c r="B92" s="160"/>
      <c r="C92" s="160"/>
      <c r="D92" s="160"/>
      <c r="E92" s="160"/>
      <c r="F92" s="160"/>
      <c r="G92" s="86"/>
      <c r="H92" s="86"/>
      <c r="I92" s="86"/>
      <c r="J92" s="86"/>
      <c r="K92" s="86"/>
      <c r="L92" s="86"/>
      <c r="M92" s="86"/>
      <c r="N92" s="86"/>
      <c r="O92" s="86"/>
      <c r="P92" s="86"/>
      <c r="Q92" s="86"/>
      <c r="R92" s="86"/>
      <c r="S92" s="86"/>
      <c r="T92" s="162" t="str">
        <f t="shared" si="2"/>
        <v xml:space="preserve"> </v>
      </c>
      <c r="V92" s="44" t="str">
        <f t="shared" si="3"/>
        <v xml:space="preserve"> </v>
      </c>
      <c r="W92" s="29" t="str">
        <f t="shared" si="4"/>
        <v xml:space="preserve"> </v>
      </c>
      <c r="X92" s="29" t="str">
        <f t="shared" si="5"/>
        <v xml:space="preserve"> </v>
      </c>
      <c r="Y92" s="29" t="str">
        <f t="shared" si="6"/>
        <v xml:space="preserve"> </v>
      </c>
      <c r="Z92" s="29" t="str">
        <f t="shared" si="7"/>
        <v xml:space="preserve"> </v>
      </c>
      <c r="AA92" s="29" t="str">
        <f t="shared" si="8"/>
        <v xml:space="preserve"> </v>
      </c>
      <c r="AB92" s="29" t="str">
        <f t="shared" si="9"/>
        <v xml:space="preserve"> </v>
      </c>
      <c r="AC92" s="29" t="str">
        <f t="shared" si="10"/>
        <v xml:space="preserve"> </v>
      </c>
      <c r="AD92" s="29" t="str">
        <f t="shared" si="11"/>
        <v xml:space="preserve"> </v>
      </c>
      <c r="AE92" s="29" t="str">
        <f t="shared" si="12"/>
        <v xml:space="preserve"> </v>
      </c>
      <c r="AF92" s="29" t="str">
        <f t="shared" si="13"/>
        <v xml:space="preserve"> </v>
      </c>
      <c r="AG92" s="29" t="str">
        <f t="shared" si="14"/>
        <v xml:space="preserve"> </v>
      </c>
      <c r="AH92" s="45" t="str">
        <f t="shared" si="15"/>
        <v xml:space="preserve"> </v>
      </c>
    </row>
    <row r="93" spans="1:34" s="39" customFormat="1" ht="15" x14ac:dyDescent="0.2">
      <c r="A93" s="70" t="s">
        <v>617</v>
      </c>
      <c r="B93" s="160"/>
      <c r="C93" s="160"/>
      <c r="D93" s="160"/>
      <c r="E93" s="160"/>
      <c r="F93" s="160"/>
      <c r="G93" s="86"/>
      <c r="H93" s="86"/>
      <c r="I93" s="86"/>
      <c r="J93" s="86"/>
      <c r="K93" s="86"/>
      <c r="L93" s="86"/>
      <c r="M93" s="86"/>
      <c r="N93" s="86"/>
      <c r="O93" s="86"/>
      <c r="P93" s="86"/>
      <c r="Q93" s="86"/>
      <c r="R93" s="86"/>
      <c r="S93" s="86"/>
      <c r="T93" s="162" t="str">
        <f t="shared" si="2"/>
        <v xml:space="preserve"> </v>
      </c>
      <c r="V93" s="44" t="str">
        <f t="shared" si="3"/>
        <v xml:space="preserve"> </v>
      </c>
      <c r="W93" s="29" t="str">
        <f t="shared" si="4"/>
        <v xml:space="preserve"> </v>
      </c>
      <c r="X93" s="29" t="str">
        <f t="shared" si="5"/>
        <v xml:space="preserve"> </v>
      </c>
      <c r="Y93" s="29" t="str">
        <f t="shared" si="6"/>
        <v xml:space="preserve"> </v>
      </c>
      <c r="Z93" s="29" t="str">
        <f t="shared" si="7"/>
        <v xml:space="preserve"> </v>
      </c>
      <c r="AA93" s="29" t="str">
        <f t="shared" si="8"/>
        <v xml:space="preserve"> </v>
      </c>
      <c r="AB93" s="29" t="str">
        <f t="shared" si="9"/>
        <v xml:space="preserve"> </v>
      </c>
      <c r="AC93" s="29" t="str">
        <f t="shared" si="10"/>
        <v xml:space="preserve"> </v>
      </c>
      <c r="AD93" s="29" t="str">
        <f t="shared" si="11"/>
        <v xml:space="preserve"> </v>
      </c>
      <c r="AE93" s="29" t="str">
        <f t="shared" si="12"/>
        <v xml:space="preserve"> </v>
      </c>
      <c r="AF93" s="29" t="str">
        <f t="shared" si="13"/>
        <v xml:space="preserve"> </v>
      </c>
      <c r="AG93" s="29" t="str">
        <f t="shared" si="14"/>
        <v xml:space="preserve"> </v>
      </c>
      <c r="AH93" s="45" t="str">
        <f t="shared" si="15"/>
        <v xml:space="preserve"> </v>
      </c>
    </row>
    <row r="94" spans="1:34" s="39" customFormat="1" ht="15" x14ac:dyDescent="0.2">
      <c r="A94" s="70" t="s">
        <v>618</v>
      </c>
      <c r="B94" s="160"/>
      <c r="C94" s="160"/>
      <c r="D94" s="160"/>
      <c r="E94" s="160"/>
      <c r="F94" s="160"/>
      <c r="G94" s="86"/>
      <c r="H94" s="86"/>
      <c r="I94" s="86"/>
      <c r="J94" s="86"/>
      <c r="K94" s="86"/>
      <c r="L94" s="86"/>
      <c r="M94" s="86"/>
      <c r="N94" s="86"/>
      <c r="O94" s="86"/>
      <c r="P94" s="86"/>
      <c r="Q94" s="86"/>
      <c r="R94" s="86"/>
      <c r="S94" s="86"/>
      <c r="T94" s="162" t="str">
        <f t="shared" si="2"/>
        <v xml:space="preserve"> </v>
      </c>
      <c r="V94" s="44" t="str">
        <f t="shared" si="3"/>
        <v xml:space="preserve"> </v>
      </c>
      <c r="W94" s="29" t="str">
        <f t="shared" si="4"/>
        <v xml:space="preserve"> </v>
      </c>
      <c r="X94" s="29" t="str">
        <f t="shared" si="5"/>
        <v xml:space="preserve"> </v>
      </c>
      <c r="Y94" s="29" t="str">
        <f t="shared" si="6"/>
        <v xml:space="preserve"> </v>
      </c>
      <c r="Z94" s="29" t="str">
        <f t="shared" si="7"/>
        <v xml:space="preserve"> </v>
      </c>
      <c r="AA94" s="29" t="str">
        <f t="shared" si="8"/>
        <v xml:space="preserve"> </v>
      </c>
      <c r="AB94" s="29" t="str">
        <f t="shared" si="9"/>
        <v xml:space="preserve"> </v>
      </c>
      <c r="AC94" s="29" t="str">
        <f t="shared" si="10"/>
        <v xml:space="preserve"> </v>
      </c>
      <c r="AD94" s="29" t="str">
        <f t="shared" si="11"/>
        <v xml:space="preserve"> </v>
      </c>
      <c r="AE94" s="29" t="str">
        <f t="shared" si="12"/>
        <v xml:space="preserve"> </v>
      </c>
      <c r="AF94" s="29" t="str">
        <f t="shared" si="13"/>
        <v xml:space="preserve"> </v>
      </c>
      <c r="AG94" s="29" t="str">
        <f t="shared" si="14"/>
        <v xml:space="preserve"> </v>
      </c>
      <c r="AH94" s="45" t="str">
        <f t="shared" si="15"/>
        <v xml:space="preserve"> </v>
      </c>
    </row>
    <row r="95" spans="1:34" s="39" customFormat="1" ht="15" x14ac:dyDescent="0.2">
      <c r="A95" s="70" t="s">
        <v>619</v>
      </c>
      <c r="B95" s="160"/>
      <c r="C95" s="160"/>
      <c r="D95" s="160"/>
      <c r="E95" s="160"/>
      <c r="F95" s="160"/>
      <c r="G95" s="86"/>
      <c r="H95" s="86"/>
      <c r="I95" s="86"/>
      <c r="J95" s="86"/>
      <c r="K95" s="86"/>
      <c r="L95" s="86"/>
      <c r="M95" s="86"/>
      <c r="N95" s="86"/>
      <c r="O95" s="86"/>
      <c r="P95" s="86"/>
      <c r="Q95" s="86"/>
      <c r="R95" s="86"/>
      <c r="S95" s="86"/>
      <c r="T95" s="162" t="str">
        <f t="shared" si="2"/>
        <v xml:space="preserve"> </v>
      </c>
      <c r="V95" s="44" t="str">
        <f t="shared" si="3"/>
        <v xml:space="preserve"> </v>
      </c>
      <c r="W95" s="29" t="str">
        <f t="shared" si="4"/>
        <v xml:space="preserve"> </v>
      </c>
      <c r="X95" s="29" t="str">
        <f t="shared" si="5"/>
        <v xml:space="preserve"> </v>
      </c>
      <c r="Y95" s="29" t="str">
        <f t="shared" si="6"/>
        <v xml:space="preserve"> </v>
      </c>
      <c r="Z95" s="29" t="str">
        <f t="shared" si="7"/>
        <v xml:space="preserve"> </v>
      </c>
      <c r="AA95" s="29" t="str">
        <f t="shared" si="8"/>
        <v xml:space="preserve"> </v>
      </c>
      <c r="AB95" s="29" t="str">
        <f t="shared" si="9"/>
        <v xml:space="preserve"> </v>
      </c>
      <c r="AC95" s="29" t="str">
        <f t="shared" si="10"/>
        <v xml:space="preserve"> </v>
      </c>
      <c r="AD95" s="29" t="str">
        <f t="shared" si="11"/>
        <v xml:space="preserve"> </v>
      </c>
      <c r="AE95" s="29" t="str">
        <f t="shared" si="12"/>
        <v xml:space="preserve"> </v>
      </c>
      <c r="AF95" s="29" t="str">
        <f t="shared" si="13"/>
        <v xml:space="preserve"> </v>
      </c>
      <c r="AG95" s="29" t="str">
        <f t="shared" si="14"/>
        <v xml:space="preserve"> </v>
      </c>
      <c r="AH95" s="45" t="str">
        <f t="shared" si="15"/>
        <v xml:space="preserve"> </v>
      </c>
    </row>
    <row r="96" spans="1:34" s="39" customFormat="1" ht="15" x14ac:dyDescent="0.2">
      <c r="A96" s="70" t="s">
        <v>620</v>
      </c>
      <c r="B96" s="160"/>
      <c r="C96" s="160"/>
      <c r="D96" s="160"/>
      <c r="E96" s="160"/>
      <c r="F96" s="160"/>
      <c r="G96" s="86"/>
      <c r="H96" s="86"/>
      <c r="I96" s="86"/>
      <c r="J96" s="86"/>
      <c r="K96" s="86"/>
      <c r="L96" s="86"/>
      <c r="M96" s="86"/>
      <c r="N96" s="86"/>
      <c r="O96" s="86"/>
      <c r="P96" s="86"/>
      <c r="Q96" s="86"/>
      <c r="R96" s="86"/>
      <c r="S96" s="86"/>
      <c r="T96" s="162" t="str">
        <f t="shared" si="2"/>
        <v xml:space="preserve"> </v>
      </c>
      <c r="V96" s="44" t="str">
        <f t="shared" si="3"/>
        <v xml:space="preserve"> </v>
      </c>
      <c r="W96" s="29" t="str">
        <f t="shared" si="4"/>
        <v xml:space="preserve"> </v>
      </c>
      <c r="X96" s="29" t="str">
        <f t="shared" si="5"/>
        <v xml:space="preserve"> </v>
      </c>
      <c r="Y96" s="29" t="str">
        <f t="shared" si="6"/>
        <v xml:space="preserve"> </v>
      </c>
      <c r="Z96" s="29" t="str">
        <f t="shared" si="7"/>
        <v xml:space="preserve"> </v>
      </c>
      <c r="AA96" s="29" t="str">
        <f t="shared" si="8"/>
        <v xml:space="preserve"> </v>
      </c>
      <c r="AB96" s="29" t="str">
        <f t="shared" si="9"/>
        <v xml:space="preserve"> </v>
      </c>
      <c r="AC96" s="29" t="str">
        <f t="shared" si="10"/>
        <v xml:space="preserve"> </v>
      </c>
      <c r="AD96" s="29" t="str">
        <f t="shared" si="11"/>
        <v xml:space="preserve"> </v>
      </c>
      <c r="AE96" s="29" t="str">
        <f t="shared" si="12"/>
        <v xml:space="preserve"> </v>
      </c>
      <c r="AF96" s="29" t="str">
        <f t="shared" si="13"/>
        <v xml:space="preserve"> </v>
      </c>
      <c r="AG96" s="29" t="str">
        <f t="shared" si="14"/>
        <v xml:space="preserve"> </v>
      </c>
      <c r="AH96" s="45" t="str">
        <f t="shared" si="15"/>
        <v xml:space="preserve"> </v>
      </c>
    </row>
    <row r="97" spans="1:34" s="39" customFormat="1" ht="15" x14ac:dyDescent="0.2">
      <c r="A97" s="70" t="s">
        <v>621</v>
      </c>
      <c r="B97" s="160"/>
      <c r="C97" s="160"/>
      <c r="D97" s="160"/>
      <c r="E97" s="160"/>
      <c r="F97" s="160"/>
      <c r="G97" s="86"/>
      <c r="H97" s="86"/>
      <c r="I97" s="86"/>
      <c r="J97" s="86"/>
      <c r="K97" s="86"/>
      <c r="L97" s="86"/>
      <c r="M97" s="86"/>
      <c r="N97" s="86"/>
      <c r="O97" s="86"/>
      <c r="P97" s="86"/>
      <c r="Q97" s="86"/>
      <c r="R97" s="86"/>
      <c r="S97" s="86"/>
      <c r="T97" s="162" t="str">
        <f t="shared" si="2"/>
        <v xml:space="preserve"> </v>
      </c>
      <c r="V97" s="44" t="str">
        <f t="shared" si="3"/>
        <v xml:space="preserve"> </v>
      </c>
      <c r="W97" s="29" t="str">
        <f t="shared" si="4"/>
        <v xml:space="preserve"> </v>
      </c>
      <c r="X97" s="29" t="str">
        <f t="shared" si="5"/>
        <v xml:space="preserve"> </v>
      </c>
      <c r="Y97" s="29" t="str">
        <f t="shared" si="6"/>
        <v xml:space="preserve"> </v>
      </c>
      <c r="Z97" s="29" t="str">
        <f t="shared" si="7"/>
        <v xml:space="preserve"> </v>
      </c>
      <c r="AA97" s="29" t="str">
        <f t="shared" si="8"/>
        <v xml:space="preserve"> </v>
      </c>
      <c r="AB97" s="29" t="str">
        <f t="shared" si="9"/>
        <v xml:space="preserve"> </v>
      </c>
      <c r="AC97" s="29" t="str">
        <f t="shared" si="10"/>
        <v xml:space="preserve"> </v>
      </c>
      <c r="AD97" s="29" t="str">
        <f t="shared" si="11"/>
        <v xml:space="preserve"> </v>
      </c>
      <c r="AE97" s="29" t="str">
        <f t="shared" si="12"/>
        <v xml:space="preserve"> </v>
      </c>
      <c r="AF97" s="29" t="str">
        <f t="shared" si="13"/>
        <v xml:space="preserve"> </v>
      </c>
      <c r="AG97" s="29" t="str">
        <f t="shared" si="14"/>
        <v xml:space="preserve"> </v>
      </c>
      <c r="AH97" s="45" t="str">
        <f t="shared" si="15"/>
        <v xml:space="preserve"> </v>
      </c>
    </row>
    <row r="98" spans="1:34" s="39" customFormat="1" ht="15" x14ac:dyDescent="0.2">
      <c r="A98" s="70" t="s">
        <v>622</v>
      </c>
      <c r="B98" s="160"/>
      <c r="C98" s="160"/>
      <c r="D98" s="160"/>
      <c r="E98" s="160"/>
      <c r="F98" s="160"/>
      <c r="G98" s="86"/>
      <c r="H98" s="86"/>
      <c r="I98" s="86"/>
      <c r="J98" s="86"/>
      <c r="K98" s="86"/>
      <c r="L98" s="86"/>
      <c r="M98" s="86"/>
      <c r="N98" s="86"/>
      <c r="O98" s="86"/>
      <c r="P98" s="86"/>
      <c r="Q98" s="86"/>
      <c r="R98" s="86"/>
      <c r="S98" s="86"/>
      <c r="T98" s="162" t="str">
        <f t="shared" ref="T98:T161" si="16">IF(COUNT(V98:AH98)=0," ",AVERAGE(V98:AH98))</f>
        <v xml:space="preserve"> </v>
      </c>
      <c r="V98" s="44" t="str">
        <f t="shared" ref="V98:V161" si="17">IF($B98&lt;&gt;"",IF(G98=1,1,IF(G98=3,0,IF(G98=2,0.5," ")))," ")</f>
        <v xml:space="preserve"> </v>
      </c>
      <c r="W98" s="29" t="str">
        <f t="shared" ref="W98:W161" si="18">IF($B98&lt;&gt;"",IF(H98=1,1,IF(H98=3,0,IF(H98=2,0.5," ")))," ")</f>
        <v xml:space="preserve"> </v>
      </c>
      <c r="X98" s="29" t="str">
        <f t="shared" ref="X98:X161" si="19">IF($B98&lt;&gt;"",IF(I98=1,1,IF(I98=3,0,IF(I98=2,0.5," ")))," ")</f>
        <v xml:space="preserve"> </v>
      </c>
      <c r="Y98" s="29" t="str">
        <f t="shared" ref="Y98:Y161" si="20">IF($B98&lt;&gt;"",IF(J98=1,1,IF(J98=3,0,IF(J98=2,0.5," ")))," ")</f>
        <v xml:space="preserve"> </v>
      </c>
      <c r="Z98" s="29" t="str">
        <f t="shared" ref="Z98:Z161" si="21">IF($B98&lt;&gt;"",IF(K98=1,1,IF(K98=3,0,IF(K98=2,0.5," ")))," ")</f>
        <v xml:space="preserve"> </v>
      </c>
      <c r="AA98" s="29" t="str">
        <f t="shared" ref="AA98:AA161" si="22">IF($B98&lt;&gt;"",IF(L98=1,1,IF(L98=3,0,IF(L98=2,0.5," ")))," ")</f>
        <v xml:space="preserve"> </v>
      </c>
      <c r="AB98" s="29" t="str">
        <f t="shared" ref="AB98:AB161" si="23">IF($B98&lt;&gt;"",IF(M98=1,1,IF(M98=3,0,IF(M98=2,0.5," ")))," ")</f>
        <v xml:space="preserve"> </v>
      </c>
      <c r="AC98" s="29" t="str">
        <f t="shared" ref="AC98:AC161" si="24">IF($B98&lt;&gt;"",IF(N98=1,1,IF(N98=3,0,IF(N98=2,0.5," ")))," ")</f>
        <v xml:space="preserve"> </v>
      </c>
      <c r="AD98" s="29" t="str">
        <f t="shared" ref="AD98:AD161" si="25">IF($B98&lt;&gt;"",IF(O98=1,1,IF(O98=3,0,IF(O98=2,0.5," ")))," ")</f>
        <v xml:space="preserve"> </v>
      </c>
      <c r="AE98" s="29" t="str">
        <f t="shared" ref="AE98:AE161" si="26">IF($B98&lt;&gt;"",IF(P98=1,1,IF(P98=3,0,IF(P98=2,0.5," ")))," ")</f>
        <v xml:space="preserve"> </v>
      </c>
      <c r="AF98" s="29" t="str">
        <f t="shared" ref="AF98:AF161" si="27">IF($B98&lt;&gt;"",IF(Q98=1,1,IF(Q98=3,0,IF(Q98=2,0.5," ")))," ")</f>
        <v xml:space="preserve"> </v>
      </c>
      <c r="AG98" s="29" t="str">
        <f t="shared" ref="AG98:AG161" si="28">IF($B98&lt;&gt;"",IF(R98=1,1,IF(R98=3,0,IF(R98=2,0.5," ")))," ")</f>
        <v xml:space="preserve"> </v>
      </c>
      <c r="AH98" s="45" t="str">
        <f t="shared" ref="AH98:AH161" si="29">IF($B98&lt;&gt;"",IF(S98=1,1,IF(S98=3,0,IF(S98=2,0.5," ")))," ")</f>
        <v xml:space="preserve"> </v>
      </c>
    </row>
    <row r="99" spans="1:34" s="39" customFormat="1" ht="15" x14ac:dyDescent="0.2">
      <c r="A99" s="70" t="s">
        <v>623</v>
      </c>
      <c r="B99" s="160"/>
      <c r="C99" s="160"/>
      <c r="D99" s="160"/>
      <c r="E99" s="160"/>
      <c r="F99" s="160"/>
      <c r="G99" s="86"/>
      <c r="H99" s="86"/>
      <c r="I99" s="86"/>
      <c r="J99" s="86"/>
      <c r="K99" s="86"/>
      <c r="L99" s="86"/>
      <c r="M99" s="86"/>
      <c r="N99" s="86"/>
      <c r="O99" s="86"/>
      <c r="P99" s="86"/>
      <c r="Q99" s="86"/>
      <c r="R99" s="86"/>
      <c r="S99" s="86"/>
      <c r="T99" s="162" t="str">
        <f t="shared" si="16"/>
        <v xml:space="preserve"> </v>
      </c>
      <c r="V99" s="44" t="str">
        <f t="shared" si="17"/>
        <v xml:space="preserve"> </v>
      </c>
      <c r="W99" s="29" t="str">
        <f t="shared" si="18"/>
        <v xml:space="preserve"> </v>
      </c>
      <c r="X99" s="29" t="str">
        <f t="shared" si="19"/>
        <v xml:space="preserve"> </v>
      </c>
      <c r="Y99" s="29" t="str">
        <f t="shared" si="20"/>
        <v xml:space="preserve"> </v>
      </c>
      <c r="Z99" s="29" t="str">
        <f t="shared" si="21"/>
        <v xml:space="preserve"> </v>
      </c>
      <c r="AA99" s="29" t="str">
        <f t="shared" si="22"/>
        <v xml:space="preserve"> </v>
      </c>
      <c r="AB99" s="29" t="str">
        <f t="shared" si="23"/>
        <v xml:space="preserve"> </v>
      </c>
      <c r="AC99" s="29" t="str">
        <f t="shared" si="24"/>
        <v xml:space="preserve"> </v>
      </c>
      <c r="AD99" s="29" t="str">
        <f t="shared" si="25"/>
        <v xml:space="preserve"> </v>
      </c>
      <c r="AE99" s="29" t="str">
        <f t="shared" si="26"/>
        <v xml:space="preserve"> </v>
      </c>
      <c r="AF99" s="29" t="str">
        <f t="shared" si="27"/>
        <v xml:space="preserve"> </v>
      </c>
      <c r="AG99" s="29" t="str">
        <f t="shared" si="28"/>
        <v xml:space="preserve"> </v>
      </c>
      <c r="AH99" s="45" t="str">
        <f t="shared" si="29"/>
        <v xml:space="preserve"> </v>
      </c>
    </row>
    <row r="100" spans="1:34" s="39" customFormat="1" ht="15" x14ac:dyDescent="0.2">
      <c r="A100" s="70" t="s">
        <v>624</v>
      </c>
      <c r="B100" s="160"/>
      <c r="C100" s="160"/>
      <c r="D100" s="160"/>
      <c r="E100" s="160"/>
      <c r="F100" s="160"/>
      <c r="G100" s="86"/>
      <c r="H100" s="86"/>
      <c r="I100" s="86"/>
      <c r="J100" s="86"/>
      <c r="K100" s="86"/>
      <c r="L100" s="86"/>
      <c r="M100" s="86"/>
      <c r="N100" s="86"/>
      <c r="O100" s="86"/>
      <c r="P100" s="86"/>
      <c r="Q100" s="86"/>
      <c r="R100" s="86"/>
      <c r="S100" s="86"/>
      <c r="T100" s="162" t="str">
        <f t="shared" si="16"/>
        <v xml:space="preserve"> </v>
      </c>
      <c r="V100" s="44" t="str">
        <f t="shared" si="17"/>
        <v xml:space="preserve"> </v>
      </c>
      <c r="W100" s="29" t="str">
        <f t="shared" si="18"/>
        <v xml:space="preserve"> </v>
      </c>
      <c r="X100" s="29" t="str">
        <f t="shared" si="19"/>
        <v xml:space="preserve"> </v>
      </c>
      <c r="Y100" s="29" t="str">
        <f t="shared" si="20"/>
        <v xml:space="preserve"> </v>
      </c>
      <c r="Z100" s="29" t="str">
        <f t="shared" si="21"/>
        <v xml:space="preserve"> </v>
      </c>
      <c r="AA100" s="29" t="str">
        <f t="shared" si="22"/>
        <v xml:space="preserve"> </v>
      </c>
      <c r="AB100" s="29" t="str">
        <f t="shared" si="23"/>
        <v xml:space="preserve"> </v>
      </c>
      <c r="AC100" s="29" t="str">
        <f t="shared" si="24"/>
        <v xml:space="preserve"> </v>
      </c>
      <c r="AD100" s="29" t="str">
        <f t="shared" si="25"/>
        <v xml:space="preserve"> </v>
      </c>
      <c r="AE100" s="29" t="str">
        <f t="shared" si="26"/>
        <v xml:space="preserve"> </v>
      </c>
      <c r="AF100" s="29" t="str">
        <f t="shared" si="27"/>
        <v xml:space="preserve"> </v>
      </c>
      <c r="AG100" s="29" t="str">
        <f t="shared" si="28"/>
        <v xml:space="preserve"> </v>
      </c>
      <c r="AH100" s="45" t="str">
        <f t="shared" si="29"/>
        <v xml:space="preserve"> </v>
      </c>
    </row>
    <row r="101" spans="1:34" s="39" customFormat="1" ht="15" x14ac:dyDescent="0.2">
      <c r="A101" s="70" t="s">
        <v>625</v>
      </c>
      <c r="B101" s="160"/>
      <c r="C101" s="160"/>
      <c r="D101" s="160"/>
      <c r="E101" s="160"/>
      <c r="F101" s="160"/>
      <c r="G101" s="86"/>
      <c r="H101" s="86"/>
      <c r="I101" s="86"/>
      <c r="J101" s="86"/>
      <c r="K101" s="86"/>
      <c r="L101" s="86"/>
      <c r="M101" s="86"/>
      <c r="N101" s="86"/>
      <c r="O101" s="86"/>
      <c r="P101" s="86"/>
      <c r="Q101" s="86"/>
      <c r="R101" s="86"/>
      <c r="S101" s="86"/>
      <c r="T101" s="162" t="str">
        <f t="shared" si="16"/>
        <v xml:space="preserve"> </v>
      </c>
      <c r="V101" s="44" t="str">
        <f t="shared" si="17"/>
        <v xml:space="preserve"> </v>
      </c>
      <c r="W101" s="29" t="str">
        <f t="shared" si="18"/>
        <v xml:space="preserve"> </v>
      </c>
      <c r="X101" s="29" t="str">
        <f t="shared" si="19"/>
        <v xml:space="preserve"> </v>
      </c>
      <c r="Y101" s="29" t="str">
        <f t="shared" si="20"/>
        <v xml:space="preserve"> </v>
      </c>
      <c r="Z101" s="29" t="str">
        <f t="shared" si="21"/>
        <v xml:space="preserve"> </v>
      </c>
      <c r="AA101" s="29" t="str">
        <f t="shared" si="22"/>
        <v xml:space="preserve"> </v>
      </c>
      <c r="AB101" s="29" t="str">
        <f t="shared" si="23"/>
        <v xml:space="preserve"> </v>
      </c>
      <c r="AC101" s="29" t="str">
        <f t="shared" si="24"/>
        <v xml:space="preserve"> </v>
      </c>
      <c r="AD101" s="29" t="str">
        <f t="shared" si="25"/>
        <v xml:space="preserve"> </v>
      </c>
      <c r="AE101" s="29" t="str">
        <f t="shared" si="26"/>
        <v xml:space="preserve"> </v>
      </c>
      <c r="AF101" s="29" t="str">
        <f t="shared" si="27"/>
        <v xml:space="preserve"> </v>
      </c>
      <c r="AG101" s="29" t="str">
        <f t="shared" si="28"/>
        <v xml:space="preserve"> </v>
      </c>
      <c r="AH101" s="45" t="str">
        <f t="shared" si="29"/>
        <v xml:space="preserve"> </v>
      </c>
    </row>
    <row r="102" spans="1:34" s="39" customFormat="1" ht="15" x14ac:dyDescent="0.2">
      <c r="A102" s="70" t="s">
        <v>626</v>
      </c>
      <c r="B102" s="160"/>
      <c r="C102" s="160"/>
      <c r="D102" s="160"/>
      <c r="E102" s="160"/>
      <c r="F102" s="160"/>
      <c r="G102" s="86"/>
      <c r="H102" s="86"/>
      <c r="I102" s="86"/>
      <c r="J102" s="86"/>
      <c r="K102" s="86"/>
      <c r="L102" s="86"/>
      <c r="M102" s="86"/>
      <c r="N102" s="86"/>
      <c r="O102" s="86"/>
      <c r="P102" s="86"/>
      <c r="Q102" s="86"/>
      <c r="R102" s="86"/>
      <c r="S102" s="86"/>
      <c r="T102" s="162" t="str">
        <f t="shared" si="16"/>
        <v xml:space="preserve"> </v>
      </c>
      <c r="V102" s="44" t="str">
        <f t="shared" si="17"/>
        <v xml:space="preserve"> </v>
      </c>
      <c r="W102" s="29" t="str">
        <f t="shared" si="18"/>
        <v xml:space="preserve"> </v>
      </c>
      <c r="X102" s="29" t="str">
        <f t="shared" si="19"/>
        <v xml:space="preserve"> </v>
      </c>
      <c r="Y102" s="29" t="str">
        <f t="shared" si="20"/>
        <v xml:space="preserve"> </v>
      </c>
      <c r="Z102" s="29" t="str">
        <f t="shared" si="21"/>
        <v xml:space="preserve"> </v>
      </c>
      <c r="AA102" s="29" t="str">
        <f t="shared" si="22"/>
        <v xml:space="preserve"> </v>
      </c>
      <c r="AB102" s="29" t="str">
        <f t="shared" si="23"/>
        <v xml:space="preserve"> </v>
      </c>
      <c r="AC102" s="29" t="str">
        <f t="shared" si="24"/>
        <v xml:space="preserve"> </v>
      </c>
      <c r="AD102" s="29" t="str">
        <f t="shared" si="25"/>
        <v xml:space="preserve"> </v>
      </c>
      <c r="AE102" s="29" t="str">
        <f t="shared" si="26"/>
        <v xml:space="preserve"> </v>
      </c>
      <c r="AF102" s="29" t="str">
        <f t="shared" si="27"/>
        <v xml:space="preserve"> </v>
      </c>
      <c r="AG102" s="29" t="str">
        <f t="shared" si="28"/>
        <v xml:space="preserve"> </v>
      </c>
      <c r="AH102" s="45" t="str">
        <f t="shared" si="29"/>
        <v xml:space="preserve"> </v>
      </c>
    </row>
    <row r="103" spans="1:34" s="39" customFormat="1" ht="15" x14ac:dyDescent="0.2">
      <c r="A103" s="70" t="s">
        <v>627</v>
      </c>
      <c r="B103" s="160"/>
      <c r="C103" s="160"/>
      <c r="D103" s="160"/>
      <c r="E103" s="160"/>
      <c r="F103" s="160"/>
      <c r="G103" s="86"/>
      <c r="H103" s="86"/>
      <c r="I103" s="86"/>
      <c r="J103" s="86"/>
      <c r="K103" s="86"/>
      <c r="L103" s="86"/>
      <c r="M103" s="86"/>
      <c r="N103" s="86"/>
      <c r="O103" s="86"/>
      <c r="P103" s="86"/>
      <c r="Q103" s="86"/>
      <c r="R103" s="86"/>
      <c r="S103" s="86"/>
      <c r="T103" s="162" t="str">
        <f t="shared" si="16"/>
        <v xml:space="preserve"> </v>
      </c>
      <c r="V103" s="44" t="str">
        <f t="shared" si="17"/>
        <v xml:space="preserve"> </v>
      </c>
      <c r="W103" s="29" t="str">
        <f t="shared" si="18"/>
        <v xml:space="preserve"> </v>
      </c>
      <c r="X103" s="29" t="str">
        <f t="shared" si="19"/>
        <v xml:space="preserve"> </v>
      </c>
      <c r="Y103" s="29" t="str">
        <f t="shared" si="20"/>
        <v xml:space="preserve"> </v>
      </c>
      <c r="Z103" s="29" t="str">
        <f t="shared" si="21"/>
        <v xml:space="preserve"> </v>
      </c>
      <c r="AA103" s="29" t="str">
        <f t="shared" si="22"/>
        <v xml:space="preserve"> </v>
      </c>
      <c r="AB103" s="29" t="str">
        <f t="shared" si="23"/>
        <v xml:space="preserve"> </v>
      </c>
      <c r="AC103" s="29" t="str">
        <f t="shared" si="24"/>
        <v xml:space="preserve"> </v>
      </c>
      <c r="AD103" s="29" t="str">
        <f t="shared" si="25"/>
        <v xml:space="preserve"> </v>
      </c>
      <c r="AE103" s="29" t="str">
        <f t="shared" si="26"/>
        <v xml:space="preserve"> </v>
      </c>
      <c r="AF103" s="29" t="str">
        <f t="shared" si="27"/>
        <v xml:space="preserve"> </v>
      </c>
      <c r="AG103" s="29" t="str">
        <f t="shared" si="28"/>
        <v xml:space="preserve"> </v>
      </c>
      <c r="AH103" s="45" t="str">
        <f t="shared" si="29"/>
        <v xml:space="preserve"> </v>
      </c>
    </row>
    <row r="104" spans="1:34" s="39" customFormat="1" ht="15" x14ac:dyDescent="0.2">
      <c r="A104" s="70" t="s">
        <v>628</v>
      </c>
      <c r="B104" s="160"/>
      <c r="C104" s="160"/>
      <c r="D104" s="160"/>
      <c r="E104" s="160"/>
      <c r="F104" s="160"/>
      <c r="G104" s="86"/>
      <c r="H104" s="86"/>
      <c r="I104" s="86"/>
      <c r="J104" s="86"/>
      <c r="K104" s="86"/>
      <c r="L104" s="86"/>
      <c r="M104" s="86"/>
      <c r="N104" s="86"/>
      <c r="O104" s="86"/>
      <c r="P104" s="86"/>
      <c r="Q104" s="86"/>
      <c r="R104" s="86"/>
      <c r="S104" s="86"/>
      <c r="T104" s="162" t="str">
        <f t="shared" si="16"/>
        <v xml:space="preserve"> </v>
      </c>
      <c r="V104" s="44" t="str">
        <f t="shared" si="17"/>
        <v xml:space="preserve"> </v>
      </c>
      <c r="W104" s="29" t="str">
        <f t="shared" si="18"/>
        <v xml:space="preserve"> </v>
      </c>
      <c r="X104" s="29" t="str">
        <f t="shared" si="19"/>
        <v xml:space="preserve"> </v>
      </c>
      <c r="Y104" s="29" t="str">
        <f t="shared" si="20"/>
        <v xml:space="preserve"> </v>
      </c>
      <c r="Z104" s="29" t="str">
        <f t="shared" si="21"/>
        <v xml:space="preserve"> </v>
      </c>
      <c r="AA104" s="29" t="str">
        <f t="shared" si="22"/>
        <v xml:space="preserve"> </v>
      </c>
      <c r="AB104" s="29" t="str">
        <f t="shared" si="23"/>
        <v xml:space="preserve"> </v>
      </c>
      <c r="AC104" s="29" t="str">
        <f t="shared" si="24"/>
        <v xml:space="preserve"> </v>
      </c>
      <c r="AD104" s="29" t="str">
        <f t="shared" si="25"/>
        <v xml:space="preserve"> </v>
      </c>
      <c r="AE104" s="29" t="str">
        <f t="shared" si="26"/>
        <v xml:space="preserve"> </v>
      </c>
      <c r="AF104" s="29" t="str">
        <f t="shared" si="27"/>
        <v xml:space="preserve"> </v>
      </c>
      <c r="AG104" s="29" t="str">
        <f t="shared" si="28"/>
        <v xml:space="preserve"> </v>
      </c>
      <c r="AH104" s="45" t="str">
        <f t="shared" si="29"/>
        <v xml:space="preserve"> </v>
      </c>
    </row>
    <row r="105" spans="1:34" s="39" customFormat="1" ht="15" x14ac:dyDescent="0.2">
      <c r="A105" s="70" t="s">
        <v>629</v>
      </c>
      <c r="B105" s="160"/>
      <c r="C105" s="160"/>
      <c r="D105" s="160"/>
      <c r="E105" s="160"/>
      <c r="F105" s="160"/>
      <c r="G105" s="86"/>
      <c r="H105" s="86"/>
      <c r="I105" s="86"/>
      <c r="J105" s="86"/>
      <c r="K105" s="86"/>
      <c r="L105" s="86"/>
      <c r="M105" s="86"/>
      <c r="N105" s="86"/>
      <c r="O105" s="86"/>
      <c r="P105" s="86"/>
      <c r="Q105" s="86"/>
      <c r="R105" s="86"/>
      <c r="S105" s="86"/>
      <c r="T105" s="162" t="str">
        <f t="shared" si="16"/>
        <v xml:space="preserve"> </v>
      </c>
      <c r="V105" s="44" t="str">
        <f t="shared" si="17"/>
        <v xml:space="preserve"> </v>
      </c>
      <c r="W105" s="29" t="str">
        <f t="shared" si="18"/>
        <v xml:space="preserve"> </v>
      </c>
      <c r="X105" s="29" t="str">
        <f t="shared" si="19"/>
        <v xml:space="preserve"> </v>
      </c>
      <c r="Y105" s="29" t="str">
        <f t="shared" si="20"/>
        <v xml:space="preserve"> </v>
      </c>
      <c r="Z105" s="29" t="str">
        <f t="shared" si="21"/>
        <v xml:space="preserve"> </v>
      </c>
      <c r="AA105" s="29" t="str">
        <f t="shared" si="22"/>
        <v xml:space="preserve"> </v>
      </c>
      <c r="AB105" s="29" t="str">
        <f t="shared" si="23"/>
        <v xml:space="preserve"> </v>
      </c>
      <c r="AC105" s="29" t="str">
        <f t="shared" si="24"/>
        <v xml:space="preserve"> </v>
      </c>
      <c r="AD105" s="29" t="str">
        <f t="shared" si="25"/>
        <v xml:space="preserve"> </v>
      </c>
      <c r="AE105" s="29" t="str">
        <f t="shared" si="26"/>
        <v xml:space="preserve"> </v>
      </c>
      <c r="AF105" s="29" t="str">
        <f t="shared" si="27"/>
        <v xml:space="preserve"> </v>
      </c>
      <c r="AG105" s="29" t="str">
        <f t="shared" si="28"/>
        <v xml:space="preserve"> </v>
      </c>
      <c r="AH105" s="45" t="str">
        <f t="shared" si="29"/>
        <v xml:space="preserve"> </v>
      </c>
    </row>
    <row r="106" spans="1:34" s="39" customFormat="1" ht="15" x14ac:dyDescent="0.2">
      <c r="A106" s="70" t="s">
        <v>630</v>
      </c>
      <c r="B106" s="160"/>
      <c r="C106" s="160"/>
      <c r="D106" s="160"/>
      <c r="E106" s="160"/>
      <c r="F106" s="160"/>
      <c r="G106" s="86"/>
      <c r="H106" s="86"/>
      <c r="I106" s="86"/>
      <c r="J106" s="86"/>
      <c r="K106" s="86"/>
      <c r="L106" s="86"/>
      <c r="M106" s="86"/>
      <c r="N106" s="86"/>
      <c r="O106" s="86"/>
      <c r="P106" s="86"/>
      <c r="Q106" s="86"/>
      <c r="R106" s="86"/>
      <c r="S106" s="86"/>
      <c r="T106" s="162" t="str">
        <f t="shared" si="16"/>
        <v xml:space="preserve"> </v>
      </c>
      <c r="V106" s="44" t="str">
        <f t="shared" si="17"/>
        <v xml:space="preserve"> </v>
      </c>
      <c r="W106" s="29" t="str">
        <f t="shared" si="18"/>
        <v xml:space="preserve"> </v>
      </c>
      <c r="X106" s="29" t="str">
        <f t="shared" si="19"/>
        <v xml:space="preserve"> </v>
      </c>
      <c r="Y106" s="29" t="str">
        <f t="shared" si="20"/>
        <v xml:space="preserve"> </v>
      </c>
      <c r="Z106" s="29" t="str">
        <f t="shared" si="21"/>
        <v xml:space="preserve"> </v>
      </c>
      <c r="AA106" s="29" t="str">
        <f t="shared" si="22"/>
        <v xml:space="preserve"> </v>
      </c>
      <c r="AB106" s="29" t="str">
        <f t="shared" si="23"/>
        <v xml:space="preserve"> </v>
      </c>
      <c r="AC106" s="29" t="str">
        <f t="shared" si="24"/>
        <v xml:space="preserve"> </v>
      </c>
      <c r="AD106" s="29" t="str">
        <f t="shared" si="25"/>
        <v xml:space="preserve"> </v>
      </c>
      <c r="AE106" s="29" t="str">
        <f t="shared" si="26"/>
        <v xml:space="preserve"> </v>
      </c>
      <c r="AF106" s="29" t="str">
        <f t="shared" si="27"/>
        <v xml:space="preserve"> </v>
      </c>
      <c r="AG106" s="29" t="str">
        <f t="shared" si="28"/>
        <v xml:space="preserve"> </v>
      </c>
      <c r="AH106" s="45" t="str">
        <f t="shared" si="29"/>
        <v xml:space="preserve"> </v>
      </c>
    </row>
    <row r="107" spans="1:34" s="39" customFormat="1" ht="15" x14ac:dyDescent="0.2">
      <c r="A107" s="70" t="s">
        <v>631</v>
      </c>
      <c r="B107" s="160"/>
      <c r="C107" s="160"/>
      <c r="D107" s="160"/>
      <c r="E107" s="160"/>
      <c r="F107" s="160"/>
      <c r="G107" s="86"/>
      <c r="H107" s="86"/>
      <c r="I107" s="86"/>
      <c r="J107" s="86"/>
      <c r="K107" s="86"/>
      <c r="L107" s="86"/>
      <c r="M107" s="86"/>
      <c r="N107" s="86"/>
      <c r="O107" s="86"/>
      <c r="P107" s="86"/>
      <c r="Q107" s="86"/>
      <c r="R107" s="86"/>
      <c r="S107" s="86"/>
      <c r="T107" s="162" t="str">
        <f t="shared" si="16"/>
        <v xml:space="preserve"> </v>
      </c>
      <c r="V107" s="44" t="str">
        <f t="shared" si="17"/>
        <v xml:space="preserve"> </v>
      </c>
      <c r="W107" s="29" t="str">
        <f t="shared" si="18"/>
        <v xml:space="preserve"> </v>
      </c>
      <c r="X107" s="29" t="str">
        <f t="shared" si="19"/>
        <v xml:space="preserve"> </v>
      </c>
      <c r="Y107" s="29" t="str">
        <f t="shared" si="20"/>
        <v xml:space="preserve"> </v>
      </c>
      <c r="Z107" s="29" t="str">
        <f t="shared" si="21"/>
        <v xml:space="preserve"> </v>
      </c>
      <c r="AA107" s="29" t="str">
        <f t="shared" si="22"/>
        <v xml:space="preserve"> </v>
      </c>
      <c r="AB107" s="29" t="str">
        <f t="shared" si="23"/>
        <v xml:space="preserve"> </v>
      </c>
      <c r="AC107" s="29" t="str">
        <f t="shared" si="24"/>
        <v xml:space="preserve"> </v>
      </c>
      <c r="AD107" s="29" t="str">
        <f t="shared" si="25"/>
        <v xml:space="preserve"> </v>
      </c>
      <c r="AE107" s="29" t="str">
        <f t="shared" si="26"/>
        <v xml:space="preserve"> </v>
      </c>
      <c r="AF107" s="29" t="str">
        <f t="shared" si="27"/>
        <v xml:space="preserve"> </v>
      </c>
      <c r="AG107" s="29" t="str">
        <f t="shared" si="28"/>
        <v xml:space="preserve"> </v>
      </c>
      <c r="AH107" s="45" t="str">
        <f t="shared" si="29"/>
        <v xml:space="preserve"> </v>
      </c>
    </row>
    <row r="108" spans="1:34" s="39" customFormat="1" ht="15" x14ac:dyDescent="0.2">
      <c r="A108" s="70" t="s">
        <v>632</v>
      </c>
      <c r="B108" s="160"/>
      <c r="C108" s="160"/>
      <c r="D108" s="160"/>
      <c r="E108" s="160"/>
      <c r="F108" s="160"/>
      <c r="G108" s="86"/>
      <c r="H108" s="86"/>
      <c r="I108" s="86"/>
      <c r="J108" s="86"/>
      <c r="K108" s="86"/>
      <c r="L108" s="86"/>
      <c r="M108" s="86"/>
      <c r="N108" s="86"/>
      <c r="O108" s="86"/>
      <c r="P108" s="86"/>
      <c r="Q108" s="86"/>
      <c r="R108" s="86"/>
      <c r="S108" s="86"/>
      <c r="T108" s="162" t="str">
        <f t="shared" si="16"/>
        <v xml:space="preserve"> </v>
      </c>
      <c r="V108" s="44" t="str">
        <f t="shared" si="17"/>
        <v xml:space="preserve"> </v>
      </c>
      <c r="W108" s="29" t="str">
        <f t="shared" si="18"/>
        <v xml:space="preserve"> </v>
      </c>
      <c r="X108" s="29" t="str">
        <f t="shared" si="19"/>
        <v xml:space="preserve"> </v>
      </c>
      <c r="Y108" s="29" t="str">
        <f t="shared" si="20"/>
        <v xml:space="preserve"> </v>
      </c>
      <c r="Z108" s="29" t="str">
        <f t="shared" si="21"/>
        <v xml:space="preserve"> </v>
      </c>
      <c r="AA108" s="29" t="str">
        <f t="shared" si="22"/>
        <v xml:space="preserve"> </v>
      </c>
      <c r="AB108" s="29" t="str">
        <f t="shared" si="23"/>
        <v xml:space="preserve"> </v>
      </c>
      <c r="AC108" s="29" t="str">
        <f t="shared" si="24"/>
        <v xml:space="preserve"> </v>
      </c>
      <c r="AD108" s="29" t="str">
        <f t="shared" si="25"/>
        <v xml:space="preserve"> </v>
      </c>
      <c r="AE108" s="29" t="str">
        <f t="shared" si="26"/>
        <v xml:space="preserve"> </v>
      </c>
      <c r="AF108" s="29" t="str">
        <f t="shared" si="27"/>
        <v xml:space="preserve"> </v>
      </c>
      <c r="AG108" s="29" t="str">
        <f t="shared" si="28"/>
        <v xml:space="preserve"> </v>
      </c>
      <c r="AH108" s="45" t="str">
        <f t="shared" si="29"/>
        <v xml:space="preserve"> </v>
      </c>
    </row>
    <row r="109" spans="1:34" s="39" customFormat="1" ht="15" x14ac:dyDescent="0.2">
      <c r="A109" s="70" t="s">
        <v>633</v>
      </c>
      <c r="B109" s="160"/>
      <c r="C109" s="160"/>
      <c r="D109" s="160"/>
      <c r="E109" s="160"/>
      <c r="F109" s="160"/>
      <c r="G109" s="86"/>
      <c r="H109" s="86"/>
      <c r="I109" s="86"/>
      <c r="J109" s="86"/>
      <c r="K109" s="86"/>
      <c r="L109" s="86"/>
      <c r="M109" s="86"/>
      <c r="N109" s="86"/>
      <c r="O109" s="86"/>
      <c r="P109" s="86"/>
      <c r="Q109" s="86"/>
      <c r="R109" s="86"/>
      <c r="S109" s="86"/>
      <c r="T109" s="162" t="str">
        <f t="shared" si="16"/>
        <v xml:space="preserve"> </v>
      </c>
      <c r="V109" s="44" t="str">
        <f t="shared" si="17"/>
        <v xml:space="preserve"> </v>
      </c>
      <c r="W109" s="29" t="str">
        <f t="shared" si="18"/>
        <v xml:space="preserve"> </v>
      </c>
      <c r="X109" s="29" t="str">
        <f t="shared" si="19"/>
        <v xml:space="preserve"> </v>
      </c>
      <c r="Y109" s="29" t="str">
        <f t="shared" si="20"/>
        <v xml:space="preserve"> </v>
      </c>
      <c r="Z109" s="29" t="str">
        <f t="shared" si="21"/>
        <v xml:space="preserve"> </v>
      </c>
      <c r="AA109" s="29" t="str">
        <f t="shared" si="22"/>
        <v xml:space="preserve"> </v>
      </c>
      <c r="AB109" s="29" t="str">
        <f t="shared" si="23"/>
        <v xml:space="preserve"> </v>
      </c>
      <c r="AC109" s="29" t="str">
        <f t="shared" si="24"/>
        <v xml:space="preserve"> </v>
      </c>
      <c r="AD109" s="29" t="str">
        <f t="shared" si="25"/>
        <v xml:space="preserve"> </v>
      </c>
      <c r="AE109" s="29" t="str">
        <f t="shared" si="26"/>
        <v xml:space="preserve"> </v>
      </c>
      <c r="AF109" s="29" t="str">
        <f t="shared" si="27"/>
        <v xml:space="preserve"> </v>
      </c>
      <c r="AG109" s="29" t="str">
        <f t="shared" si="28"/>
        <v xml:space="preserve"> </v>
      </c>
      <c r="AH109" s="45" t="str">
        <f t="shared" si="29"/>
        <v xml:space="preserve"> </v>
      </c>
    </row>
    <row r="110" spans="1:34" s="39" customFormat="1" ht="15" x14ac:dyDescent="0.2">
      <c r="A110" s="70" t="s">
        <v>634</v>
      </c>
      <c r="B110" s="160"/>
      <c r="C110" s="160"/>
      <c r="D110" s="160"/>
      <c r="E110" s="160"/>
      <c r="F110" s="160"/>
      <c r="G110" s="86"/>
      <c r="H110" s="86"/>
      <c r="I110" s="86"/>
      <c r="J110" s="86"/>
      <c r="K110" s="86"/>
      <c r="L110" s="86"/>
      <c r="M110" s="86"/>
      <c r="N110" s="86"/>
      <c r="O110" s="86"/>
      <c r="P110" s="86"/>
      <c r="Q110" s="86"/>
      <c r="R110" s="86"/>
      <c r="S110" s="86"/>
      <c r="T110" s="162" t="str">
        <f t="shared" si="16"/>
        <v xml:space="preserve"> </v>
      </c>
      <c r="V110" s="44" t="str">
        <f t="shared" si="17"/>
        <v xml:space="preserve"> </v>
      </c>
      <c r="W110" s="29" t="str">
        <f t="shared" si="18"/>
        <v xml:space="preserve"> </v>
      </c>
      <c r="X110" s="29" t="str">
        <f t="shared" si="19"/>
        <v xml:space="preserve"> </v>
      </c>
      <c r="Y110" s="29" t="str">
        <f t="shared" si="20"/>
        <v xml:space="preserve"> </v>
      </c>
      <c r="Z110" s="29" t="str">
        <f t="shared" si="21"/>
        <v xml:space="preserve"> </v>
      </c>
      <c r="AA110" s="29" t="str">
        <f t="shared" si="22"/>
        <v xml:space="preserve"> </v>
      </c>
      <c r="AB110" s="29" t="str">
        <f t="shared" si="23"/>
        <v xml:space="preserve"> </v>
      </c>
      <c r="AC110" s="29" t="str">
        <f t="shared" si="24"/>
        <v xml:space="preserve"> </v>
      </c>
      <c r="AD110" s="29" t="str">
        <f t="shared" si="25"/>
        <v xml:space="preserve"> </v>
      </c>
      <c r="AE110" s="29" t="str">
        <f t="shared" si="26"/>
        <v xml:space="preserve"> </v>
      </c>
      <c r="AF110" s="29" t="str">
        <f t="shared" si="27"/>
        <v xml:space="preserve"> </v>
      </c>
      <c r="AG110" s="29" t="str">
        <f t="shared" si="28"/>
        <v xml:space="preserve"> </v>
      </c>
      <c r="AH110" s="45" t="str">
        <f t="shared" si="29"/>
        <v xml:space="preserve"> </v>
      </c>
    </row>
    <row r="111" spans="1:34" s="39" customFormat="1" ht="15" x14ac:dyDescent="0.2">
      <c r="A111" s="70" t="s">
        <v>635</v>
      </c>
      <c r="B111" s="160"/>
      <c r="C111" s="160"/>
      <c r="D111" s="160"/>
      <c r="E111" s="160"/>
      <c r="F111" s="160"/>
      <c r="G111" s="86"/>
      <c r="H111" s="86"/>
      <c r="I111" s="86"/>
      <c r="J111" s="86"/>
      <c r="K111" s="86"/>
      <c r="L111" s="86"/>
      <c r="M111" s="86"/>
      <c r="N111" s="86"/>
      <c r="O111" s="86"/>
      <c r="P111" s="86"/>
      <c r="Q111" s="86"/>
      <c r="R111" s="86"/>
      <c r="S111" s="86"/>
      <c r="T111" s="162" t="str">
        <f t="shared" si="16"/>
        <v xml:space="preserve"> </v>
      </c>
      <c r="V111" s="44" t="str">
        <f t="shared" si="17"/>
        <v xml:space="preserve"> </v>
      </c>
      <c r="W111" s="29" t="str">
        <f t="shared" si="18"/>
        <v xml:space="preserve"> </v>
      </c>
      <c r="X111" s="29" t="str">
        <f t="shared" si="19"/>
        <v xml:space="preserve"> </v>
      </c>
      <c r="Y111" s="29" t="str">
        <f t="shared" si="20"/>
        <v xml:space="preserve"> </v>
      </c>
      <c r="Z111" s="29" t="str">
        <f t="shared" si="21"/>
        <v xml:space="preserve"> </v>
      </c>
      <c r="AA111" s="29" t="str">
        <f t="shared" si="22"/>
        <v xml:space="preserve"> </v>
      </c>
      <c r="AB111" s="29" t="str">
        <f t="shared" si="23"/>
        <v xml:space="preserve"> </v>
      </c>
      <c r="AC111" s="29" t="str">
        <f t="shared" si="24"/>
        <v xml:space="preserve"> </v>
      </c>
      <c r="AD111" s="29" t="str">
        <f t="shared" si="25"/>
        <v xml:space="preserve"> </v>
      </c>
      <c r="AE111" s="29" t="str">
        <f t="shared" si="26"/>
        <v xml:space="preserve"> </v>
      </c>
      <c r="AF111" s="29" t="str">
        <f t="shared" si="27"/>
        <v xml:space="preserve"> </v>
      </c>
      <c r="AG111" s="29" t="str">
        <f t="shared" si="28"/>
        <v xml:space="preserve"> </v>
      </c>
      <c r="AH111" s="45" t="str">
        <f t="shared" si="29"/>
        <v xml:space="preserve"> </v>
      </c>
    </row>
    <row r="112" spans="1:34" s="39" customFormat="1" ht="15" x14ac:dyDescent="0.2">
      <c r="A112" s="70" t="s">
        <v>636</v>
      </c>
      <c r="B112" s="160"/>
      <c r="C112" s="160"/>
      <c r="D112" s="160"/>
      <c r="E112" s="160"/>
      <c r="F112" s="160"/>
      <c r="G112" s="86"/>
      <c r="H112" s="86"/>
      <c r="I112" s="86"/>
      <c r="J112" s="86"/>
      <c r="K112" s="86"/>
      <c r="L112" s="86"/>
      <c r="M112" s="86"/>
      <c r="N112" s="86"/>
      <c r="O112" s="86"/>
      <c r="P112" s="86"/>
      <c r="Q112" s="86"/>
      <c r="R112" s="86"/>
      <c r="S112" s="86"/>
      <c r="T112" s="162" t="str">
        <f t="shared" si="16"/>
        <v xml:space="preserve"> </v>
      </c>
      <c r="V112" s="44" t="str">
        <f t="shared" si="17"/>
        <v xml:space="preserve"> </v>
      </c>
      <c r="W112" s="29" t="str">
        <f t="shared" si="18"/>
        <v xml:space="preserve"> </v>
      </c>
      <c r="X112" s="29" t="str">
        <f t="shared" si="19"/>
        <v xml:space="preserve"> </v>
      </c>
      <c r="Y112" s="29" t="str">
        <f t="shared" si="20"/>
        <v xml:space="preserve"> </v>
      </c>
      <c r="Z112" s="29" t="str">
        <f t="shared" si="21"/>
        <v xml:space="preserve"> </v>
      </c>
      <c r="AA112" s="29" t="str">
        <f t="shared" si="22"/>
        <v xml:space="preserve"> </v>
      </c>
      <c r="AB112" s="29" t="str">
        <f t="shared" si="23"/>
        <v xml:space="preserve"> </v>
      </c>
      <c r="AC112" s="29" t="str">
        <f t="shared" si="24"/>
        <v xml:space="preserve"> </v>
      </c>
      <c r="AD112" s="29" t="str">
        <f t="shared" si="25"/>
        <v xml:space="preserve"> </v>
      </c>
      <c r="AE112" s="29" t="str">
        <f t="shared" si="26"/>
        <v xml:space="preserve"> </v>
      </c>
      <c r="AF112" s="29" t="str">
        <f t="shared" si="27"/>
        <v xml:space="preserve"> </v>
      </c>
      <c r="AG112" s="29" t="str">
        <f t="shared" si="28"/>
        <v xml:space="preserve"> </v>
      </c>
      <c r="AH112" s="45" t="str">
        <f t="shared" si="29"/>
        <v xml:space="preserve"> </v>
      </c>
    </row>
    <row r="113" spans="1:34" s="39" customFormat="1" ht="15" x14ac:dyDescent="0.2">
      <c r="A113" s="70" t="s">
        <v>637</v>
      </c>
      <c r="B113" s="160"/>
      <c r="C113" s="160"/>
      <c r="D113" s="160"/>
      <c r="E113" s="160"/>
      <c r="F113" s="160"/>
      <c r="G113" s="86"/>
      <c r="H113" s="86"/>
      <c r="I113" s="86"/>
      <c r="J113" s="86"/>
      <c r="K113" s="86"/>
      <c r="L113" s="86"/>
      <c r="M113" s="86"/>
      <c r="N113" s="86"/>
      <c r="O113" s="86"/>
      <c r="P113" s="86"/>
      <c r="Q113" s="86"/>
      <c r="R113" s="86"/>
      <c r="S113" s="86"/>
      <c r="T113" s="162" t="str">
        <f t="shared" si="16"/>
        <v xml:space="preserve"> </v>
      </c>
      <c r="V113" s="44" t="str">
        <f t="shared" si="17"/>
        <v xml:space="preserve"> </v>
      </c>
      <c r="W113" s="29" t="str">
        <f t="shared" si="18"/>
        <v xml:space="preserve"> </v>
      </c>
      <c r="X113" s="29" t="str">
        <f t="shared" si="19"/>
        <v xml:space="preserve"> </v>
      </c>
      <c r="Y113" s="29" t="str">
        <f t="shared" si="20"/>
        <v xml:space="preserve"> </v>
      </c>
      <c r="Z113" s="29" t="str">
        <f t="shared" si="21"/>
        <v xml:space="preserve"> </v>
      </c>
      <c r="AA113" s="29" t="str">
        <f t="shared" si="22"/>
        <v xml:space="preserve"> </v>
      </c>
      <c r="AB113" s="29" t="str">
        <f t="shared" si="23"/>
        <v xml:space="preserve"> </v>
      </c>
      <c r="AC113" s="29" t="str">
        <f t="shared" si="24"/>
        <v xml:space="preserve"> </v>
      </c>
      <c r="AD113" s="29" t="str">
        <f t="shared" si="25"/>
        <v xml:space="preserve"> </v>
      </c>
      <c r="AE113" s="29" t="str">
        <f t="shared" si="26"/>
        <v xml:space="preserve"> </v>
      </c>
      <c r="AF113" s="29" t="str">
        <f t="shared" si="27"/>
        <v xml:space="preserve"> </v>
      </c>
      <c r="AG113" s="29" t="str">
        <f t="shared" si="28"/>
        <v xml:space="preserve"> </v>
      </c>
      <c r="AH113" s="45" t="str">
        <f t="shared" si="29"/>
        <v xml:space="preserve"> </v>
      </c>
    </row>
    <row r="114" spans="1:34" s="39" customFormat="1" ht="15" x14ac:dyDescent="0.2">
      <c r="A114" s="70" t="s">
        <v>638</v>
      </c>
      <c r="B114" s="160"/>
      <c r="C114" s="160"/>
      <c r="D114" s="160"/>
      <c r="E114" s="160"/>
      <c r="F114" s="160"/>
      <c r="G114" s="86"/>
      <c r="H114" s="86"/>
      <c r="I114" s="86"/>
      <c r="J114" s="86"/>
      <c r="K114" s="86"/>
      <c r="L114" s="86"/>
      <c r="M114" s="86"/>
      <c r="N114" s="86"/>
      <c r="O114" s="86"/>
      <c r="P114" s="86"/>
      <c r="Q114" s="86"/>
      <c r="R114" s="86"/>
      <c r="S114" s="86"/>
      <c r="T114" s="162" t="str">
        <f t="shared" si="16"/>
        <v xml:space="preserve"> </v>
      </c>
      <c r="V114" s="44" t="str">
        <f t="shared" si="17"/>
        <v xml:space="preserve"> </v>
      </c>
      <c r="W114" s="29" t="str">
        <f t="shared" si="18"/>
        <v xml:space="preserve"> </v>
      </c>
      <c r="X114" s="29" t="str">
        <f t="shared" si="19"/>
        <v xml:space="preserve"> </v>
      </c>
      <c r="Y114" s="29" t="str">
        <f t="shared" si="20"/>
        <v xml:space="preserve"> </v>
      </c>
      <c r="Z114" s="29" t="str">
        <f t="shared" si="21"/>
        <v xml:space="preserve"> </v>
      </c>
      <c r="AA114" s="29" t="str">
        <f t="shared" si="22"/>
        <v xml:space="preserve"> </v>
      </c>
      <c r="AB114" s="29" t="str">
        <f t="shared" si="23"/>
        <v xml:space="preserve"> </v>
      </c>
      <c r="AC114" s="29" t="str">
        <f t="shared" si="24"/>
        <v xml:space="preserve"> </v>
      </c>
      <c r="AD114" s="29" t="str">
        <f t="shared" si="25"/>
        <v xml:space="preserve"> </v>
      </c>
      <c r="AE114" s="29" t="str">
        <f t="shared" si="26"/>
        <v xml:space="preserve"> </v>
      </c>
      <c r="AF114" s="29" t="str">
        <f t="shared" si="27"/>
        <v xml:space="preserve"> </v>
      </c>
      <c r="AG114" s="29" t="str">
        <f t="shared" si="28"/>
        <v xml:space="preserve"> </v>
      </c>
      <c r="AH114" s="45" t="str">
        <f t="shared" si="29"/>
        <v xml:space="preserve"> </v>
      </c>
    </row>
    <row r="115" spans="1:34" s="39" customFormat="1" ht="15" x14ac:dyDescent="0.2">
      <c r="A115" s="70" t="s">
        <v>639</v>
      </c>
      <c r="B115" s="160"/>
      <c r="C115" s="160"/>
      <c r="D115" s="160"/>
      <c r="E115" s="160"/>
      <c r="F115" s="160"/>
      <c r="G115" s="86"/>
      <c r="H115" s="86"/>
      <c r="I115" s="86"/>
      <c r="J115" s="86"/>
      <c r="K115" s="86"/>
      <c r="L115" s="86"/>
      <c r="M115" s="86"/>
      <c r="N115" s="86"/>
      <c r="O115" s="86"/>
      <c r="P115" s="86"/>
      <c r="Q115" s="86"/>
      <c r="R115" s="86"/>
      <c r="S115" s="86"/>
      <c r="T115" s="162" t="str">
        <f t="shared" si="16"/>
        <v xml:space="preserve"> </v>
      </c>
      <c r="V115" s="44" t="str">
        <f t="shared" si="17"/>
        <v xml:space="preserve"> </v>
      </c>
      <c r="W115" s="29" t="str">
        <f t="shared" si="18"/>
        <v xml:space="preserve"> </v>
      </c>
      <c r="X115" s="29" t="str">
        <f t="shared" si="19"/>
        <v xml:space="preserve"> </v>
      </c>
      <c r="Y115" s="29" t="str">
        <f t="shared" si="20"/>
        <v xml:space="preserve"> </v>
      </c>
      <c r="Z115" s="29" t="str">
        <f t="shared" si="21"/>
        <v xml:space="preserve"> </v>
      </c>
      <c r="AA115" s="29" t="str">
        <f t="shared" si="22"/>
        <v xml:space="preserve"> </v>
      </c>
      <c r="AB115" s="29" t="str">
        <f t="shared" si="23"/>
        <v xml:space="preserve"> </v>
      </c>
      <c r="AC115" s="29" t="str">
        <f t="shared" si="24"/>
        <v xml:space="preserve"> </v>
      </c>
      <c r="AD115" s="29" t="str">
        <f t="shared" si="25"/>
        <v xml:space="preserve"> </v>
      </c>
      <c r="AE115" s="29" t="str">
        <f t="shared" si="26"/>
        <v xml:space="preserve"> </v>
      </c>
      <c r="AF115" s="29" t="str">
        <f t="shared" si="27"/>
        <v xml:space="preserve"> </v>
      </c>
      <c r="AG115" s="29" t="str">
        <f t="shared" si="28"/>
        <v xml:space="preserve"> </v>
      </c>
      <c r="AH115" s="45" t="str">
        <f t="shared" si="29"/>
        <v xml:space="preserve"> </v>
      </c>
    </row>
    <row r="116" spans="1:34" s="39" customFormat="1" ht="15" x14ac:dyDescent="0.2">
      <c r="A116" s="70" t="s">
        <v>640</v>
      </c>
      <c r="B116" s="160"/>
      <c r="C116" s="160"/>
      <c r="D116" s="160"/>
      <c r="E116" s="160"/>
      <c r="F116" s="160"/>
      <c r="G116" s="86"/>
      <c r="H116" s="86"/>
      <c r="I116" s="86"/>
      <c r="J116" s="86"/>
      <c r="K116" s="86"/>
      <c r="L116" s="86"/>
      <c r="M116" s="86"/>
      <c r="N116" s="86"/>
      <c r="O116" s="86"/>
      <c r="P116" s="86"/>
      <c r="Q116" s="86"/>
      <c r="R116" s="86"/>
      <c r="S116" s="86"/>
      <c r="T116" s="162" t="str">
        <f t="shared" si="16"/>
        <v xml:space="preserve"> </v>
      </c>
      <c r="V116" s="44" t="str">
        <f t="shared" si="17"/>
        <v xml:space="preserve"> </v>
      </c>
      <c r="W116" s="29" t="str">
        <f t="shared" si="18"/>
        <v xml:space="preserve"> </v>
      </c>
      <c r="X116" s="29" t="str">
        <f t="shared" si="19"/>
        <v xml:space="preserve"> </v>
      </c>
      <c r="Y116" s="29" t="str">
        <f t="shared" si="20"/>
        <v xml:space="preserve"> </v>
      </c>
      <c r="Z116" s="29" t="str">
        <f t="shared" si="21"/>
        <v xml:space="preserve"> </v>
      </c>
      <c r="AA116" s="29" t="str">
        <f t="shared" si="22"/>
        <v xml:space="preserve"> </v>
      </c>
      <c r="AB116" s="29" t="str">
        <f t="shared" si="23"/>
        <v xml:space="preserve"> </v>
      </c>
      <c r="AC116" s="29" t="str">
        <f t="shared" si="24"/>
        <v xml:space="preserve"> </v>
      </c>
      <c r="AD116" s="29" t="str">
        <f t="shared" si="25"/>
        <v xml:space="preserve"> </v>
      </c>
      <c r="AE116" s="29" t="str">
        <f t="shared" si="26"/>
        <v xml:space="preserve"> </v>
      </c>
      <c r="AF116" s="29" t="str">
        <f t="shared" si="27"/>
        <v xml:space="preserve"> </v>
      </c>
      <c r="AG116" s="29" t="str">
        <f t="shared" si="28"/>
        <v xml:space="preserve"> </v>
      </c>
      <c r="AH116" s="45" t="str">
        <f t="shared" si="29"/>
        <v xml:space="preserve"> </v>
      </c>
    </row>
    <row r="117" spans="1:34" s="39" customFormat="1" ht="15" x14ac:dyDescent="0.2">
      <c r="A117" s="70" t="s">
        <v>641</v>
      </c>
      <c r="B117" s="160"/>
      <c r="C117" s="160"/>
      <c r="D117" s="160"/>
      <c r="E117" s="160"/>
      <c r="F117" s="160"/>
      <c r="G117" s="86"/>
      <c r="H117" s="86"/>
      <c r="I117" s="86"/>
      <c r="J117" s="86"/>
      <c r="K117" s="86"/>
      <c r="L117" s="86"/>
      <c r="M117" s="86"/>
      <c r="N117" s="86"/>
      <c r="O117" s="86"/>
      <c r="P117" s="86"/>
      <c r="Q117" s="86"/>
      <c r="R117" s="86"/>
      <c r="S117" s="86"/>
      <c r="T117" s="162" t="str">
        <f t="shared" si="16"/>
        <v xml:space="preserve"> </v>
      </c>
      <c r="V117" s="44" t="str">
        <f t="shared" si="17"/>
        <v xml:space="preserve"> </v>
      </c>
      <c r="W117" s="29" t="str">
        <f t="shared" si="18"/>
        <v xml:space="preserve"> </v>
      </c>
      <c r="X117" s="29" t="str">
        <f t="shared" si="19"/>
        <v xml:space="preserve"> </v>
      </c>
      <c r="Y117" s="29" t="str">
        <f t="shared" si="20"/>
        <v xml:space="preserve"> </v>
      </c>
      <c r="Z117" s="29" t="str">
        <f t="shared" si="21"/>
        <v xml:space="preserve"> </v>
      </c>
      <c r="AA117" s="29" t="str">
        <f t="shared" si="22"/>
        <v xml:space="preserve"> </v>
      </c>
      <c r="AB117" s="29" t="str">
        <f t="shared" si="23"/>
        <v xml:space="preserve"> </v>
      </c>
      <c r="AC117" s="29" t="str">
        <f t="shared" si="24"/>
        <v xml:space="preserve"> </v>
      </c>
      <c r="AD117" s="29" t="str">
        <f t="shared" si="25"/>
        <v xml:space="preserve"> </v>
      </c>
      <c r="AE117" s="29" t="str">
        <f t="shared" si="26"/>
        <v xml:space="preserve"> </v>
      </c>
      <c r="AF117" s="29" t="str">
        <f t="shared" si="27"/>
        <v xml:space="preserve"> </v>
      </c>
      <c r="AG117" s="29" t="str">
        <f t="shared" si="28"/>
        <v xml:space="preserve"> </v>
      </c>
      <c r="AH117" s="45" t="str">
        <f t="shared" si="29"/>
        <v xml:space="preserve"> </v>
      </c>
    </row>
    <row r="118" spans="1:34" s="39" customFormat="1" ht="15" x14ac:dyDescent="0.2">
      <c r="A118" s="70" t="s">
        <v>642</v>
      </c>
      <c r="B118" s="160"/>
      <c r="C118" s="160"/>
      <c r="D118" s="160"/>
      <c r="E118" s="160"/>
      <c r="F118" s="160"/>
      <c r="G118" s="86"/>
      <c r="H118" s="86"/>
      <c r="I118" s="86"/>
      <c r="J118" s="86"/>
      <c r="K118" s="86"/>
      <c r="L118" s="86"/>
      <c r="M118" s="86"/>
      <c r="N118" s="86"/>
      <c r="O118" s="86"/>
      <c r="P118" s="86"/>
      <c r="Q118" s="86"/>
      <c r="R118" s="86"/>
      <c r="S118" s="86"/>
      <c r="T118" s="162" t="str">
        <f t="shared" si="16"/>
        <v xml:space="preserve"> </v>
      </c>
      <c r="V118" s="44" t="str">
        <f t="shared" si="17"/>
        <v xml:space="preserve"> </v>
      </c>
      <c r="W118" s="29" t="str">
        <f t="shared" si="18"/>
        <v xml:space="preserve"> </v>
      </c>
      <c r="X118" s="29" t="str">
        <f t="shared" si="19"/>
        <v xml:space="preserve"> </v>
      </c>
      <c r="Y118" s="29" t="str">
        <f t="shared" si="20"/>
        <v xml:space="preserve"> </v>
      </c>
      <c r="Z118" s="29" t="str">
        <f t="shared" si="21"/>
        <v xml:space="preserve"> </v>
      </c>
      <c r="AA118" s="29" t="str">
        <f t="shared" si="22"/>
        <v xml:space="preserve"> </v>
      </c>
      <c r="AB118" s="29" t="str">
        <f t="shared" si="23"/>
        <v xml:space="preserve"> </v>
      </c>
      <c r="AC118" s="29" t="str">
        <f t="shared" si="24"/>
        <v xml:space="preserve"> </v>
      </c>
      <c r="AD118" s="29" t="str">
        <f t="shared" si="25"/>
        <v xml:space="preserve"> </v>
      </c>
      <c r="AE118" s="29" t="str">
        <f t="shared" si="26"/>
        <v xml:space="preserve"> </v>
      </c>
      <c r="AF118" s="29" t="str">
        <f t="shared" si="27"/>
        <v xml:space="preserve"> </v>
      </c>
      <c r="AG118" s="29" t="str">
        <f t="shared" si="28"/>
        <v xml:space="preserve"> </v>
      </c>
      <c r="AH118" s="45" t="str">
        <f t="shared" si="29"/>
        <v xml:space="preserve"> </v>
      </c>
    </row>
    <row r="119" spans="1:34" s="39" customFormat="1" ht="15" x14ac:dyDescent="0.2">
      <c r="A119" s="70" t="s">
        <v>643</v>
      </c>
      <c r="B119" s="160"/>
      <c r="C119" s="160"/>
      <c r="D119" s="160"/>
      <c r="E119" s="160"/>
      <c r="F119" s="160"/>
      <c r="G119" s="86"/>
      <c r="H119" s="86"/>
      <c r="I119" s="86"/>
      <c r="J119" s="86"/>
      <c r="K119" s="86"/>
      <c r="L119" s="86"/>
      <c r="M119" s="86"/>
      <c r="N119" s="86"/>
      <c r="O119" s="86"/>
      <c r="P119" s="86"/>
      <c r="Q119" s="86"/>
      <c r="R119" s="86"/>
      <c r="S119" s="86"/>
      <c r="T119" s="162" t="str">
        <f t="shared" si="16"/>
        <v xml:space="preserve"> </v>
      </c>
      <c r="V119" s="44" t="str">
        <f t="shared" si="17"/>
        <v xml:space="preserve"> </v>
      </c>
      <c r="W119" s="29" t="str">
        <f t="shared" si="18"/>
        <v xml:space="preserve"> </v>
      </c>
      <c r="X119" s="29" t="str">
        <f t="shared" si="19"/>
        <v xml:space="preserve"> </v>
      </c>
      <c r="Y119" s="29" t="str">
        <f t="shared" si="20"/>
        <v xml:space="preserve"> </v>
      </c>
      <c r="Z119" s="29" t="str">
        <f t="shared" si="21"/>
        <v xml:space="preserve"> </v>
      </c>
      <c r="AA119" s="29" t="str">
        <f t="shared" si="22"/>
        <v xml:space="preserve"> </v>
      </c>
      <c r="AB119" s="29" t="str">
        <f t="shared" si="23"/>
        <v xml:space="preserve"> </v>
      </c>
      <c r="AC119" s="29" t="str">
        <f t="shared" si="24"/>
        <v xml:space="preserve"> </v>
      </c>
      <c r="AD119" s="29" t="str">
        <f t="shared" si="25"/>
        <v xml:space="preserve"> </v>
      </c>
      <c r="AE119" s="29" t="str">
        <f t="shared" si="26"/>
        <v xml:space="preserve"> </v>
      </c>
      <c r="AF119" s="29" t="str">
        <f t="shared" si="27"/>
        <v xml:space="preserve"> </v>
      </c>
      <c r="AG119" s="29" t="str">
        <f t="shared" si="28"/>
        <v xml:space="preserve"> </v>
      </c>
      <c r="AH119" s="45" t="str">
        <f t="shared" si="29"/>
        <v xml:space="preserve"> </v>
      </c>
    </row>
    <row r="120" spans="1:34" s="39" customFormat="1" ht="15" x14ac:dyDescent="0.2">
      <c r="A120" s="70" t="s">
        <v>644</v>
      </c>
      <c r="B120" s="160"/>
      <c r="C120" s="160"/>
      <c r="D120" s="160"/>
      <c r="E120" s="160"/>
      <c r="F120" s="160"/>
      <c r="G120" s="86"/>
      <c r="H120" s="86"/>
      <c r="I120" s="86"/>
      <c r="J120" s="86"/>
      <c r="K120" s="86"/>
      <c r="L120" s="86"/>
      <c r="M120" s="86"/>
      <c r="N120" s="86"/>
      <c r="O120" s="86"/>
      <c r="P120" s="86"/>
      <c r="Q120" s="86"/>
      <c r="R120" s="86"/>
      <c r="S120" s="86"/>
      <c r="T120" s="162" t="str">
        <f t="shared" si="16"/>
        <v xml:space="preserve"> </v>
      </c>
      <c r="V120" s="44" t="str">
        <f t="shared" si="17"/>
        <v xml:space="preserve"> </v>
      </c>
      <c r="W120" s="29" t="str">
        <f t="shared" si="18"/>
        <v xml:space="preserve"> </v>
      </c>
      <c r="X120" s="29" t="str">
        <f t="shared" si="19"/>
        <v xml:space="preserve"> </v>
      </c>
      <c r="Y120" s="29" t="str">
        <f t="shared" si="20"/>
        <v xml:space="preserve"> </v>
      </c>
      <c r="Z120" s="29" t="str">
        <f t="shared" si="21"/>
        <v xml:space="preserve"> </v>
      </c>
      <c r="AA120" s="29" t="str">
        <f t="shared" si="22"/>
        <v xml:space="preserve"> </v>
      </c>
      <c r="AB120" s="29" t="str">
        <f t="shared" si="23"/>
        <v xml:space="preserve"> </v>
      </c>
      <c r="AC120" s="29" t="str">
        <f t="shared" si="24"/>
        <v xml:space="preserve"> </v>
      </c>
      <c r="AD120" s="29" t="str">
        <f t="shared" si="25"/>
        <v xml:space="preserve"> </v>
      </c>
      <c r="AE120" s="29" t="str">
        <f t="shared" si="26"/>
        <v xml:space="preserve"> </v>
      </c>
      <c r="AF120" s="29" t="str">
        <f t="shared" si="27"/>
        <v xml:space="preserve"> </v>
      </c>
      <c r="AG120" s="29" t="str">
        <f t="shared" si="28"/>
        <v xml:space="preserve"> </v>
      </c>
      <c r="AH120" s="45" t="str">
        <f t="shared" si="29"/>
        <v xml:space="preserve"> </v>
      </c>
    </row>
    <row r="121" spans="1:34" s="39" customFormat="1" ht="15" x14ac:dyDescent="0.2">
      <c r="A121" s="70" t="s">
        <v>645</v>
      </c>
      <c r="B121" s="160"/>
      <c r="C121" s="160"/>
      <c r="D121" s="160"/>
      <c r="E121" s="160"/>
      <c r="F121" s="160"/>
      <c r="G121" s="86"/>
      <c r="H121" s="86"/>
      <c r="I121" s="86"/>
      <c r="J121" s="86"/>
      <c r="K121" s="86"/>
      <c r="L121" s="86"/>
      <c r="M121" s="86"/>
      <c r="N121" s="86"/>
      <c r="O121" s="86"/>
      <c r="P121" s="86"/>
      <c r="Q121" s="86"/>
      <c r="R121" s="86"/>
      <c r="S121" s="86"/>
      <c r="T121" s="162" t="str">
        <f t="shared" si="16"/>
        <v xml:space="preserve"> </v>
      </c>
      <c r="V121" s="44" t="str">
        <f t="shared" si="17"/>
        <v xml:space="preserve"> </v>
      </c>
      <c r="W121" s="29" t="str">
        <f t="shared" si="18"/>
        <v xml:space="preserve"> </v>
      </c>
      <c r="X121" s="29" t="str">
        <f t="shared" si="19"/>
        <v xml:space="preserve"> </v>
      </c>
      <c r="Y121" s="29" t="str">
        <f t="shared" si="20"/>
        <v xml:space="preserve"> </v>
      </c>
      <c r="Z121" s="29" t="str">
        <f t="shared" si="21"/>
        <v xml:space="preserve"> </v>
      </c>
      <c r="AA121" s="29" t="str">
        <f t="shared" si="22"/>
        <v xml:space="preserve"> </v>
      </c>
      <c r="AB121" s="29" t="str">
        <f t="shared" si="23"/>
        <v xml:space="preserve"> </v>
      </c>
      <c r="AC121" s="29" t="str">
        <f t="shared" si="24"/>
        <v xml:space="preserve"> </v>
      </c>
      <c r="AD121" s="29" t="str">
        <f t="shared" si="25"/>
        <v xml:space="preserve"> </v>
      </c>
      <c r="AE121" s="29" t="str">
        <f t="shared" si="26"/>
        <v xml:space="preserve"> </v>
      </c>
      <c r="AF121" s="29" t="str">
        <f t="shared" si="27"/>
        <v xml:space="preserve"> </v>
      </c>
      <c r="AG121" s="29" t="str">
        <f t="shared" si="28"/>
        <v xml:space="preserve"> </v>
      </c>
      <c r="AH121" s="45" t="str">
        <f t="shared" si="29"/>
        <v xml:space="preserve"> </v>
      </c>
    </row>
    <row r="122" spans="1:34" s="39" customFormat="1" ht="15" x14ac:dyDescent="0.2">
      <c r="A122" s="70" t="s">
        <v>646</v>
      </c>
      <c r="B122" s="160"/>
      <c r="C122" s="160"/>
      <c r="D122" s="160"/>
      <c r="E122" s="160"/>
      <c r="F122" s="160"/>
      <c r="G122" s="86"/>
      <c r="H122" s="86"/>
      <c r="I122" s="86"/>
      <c r="J122" s="86"/>
      <c r="K122" s="86"/>
      <c r="L122" s="86"/>
      <c r="M122" s="86"/>
      <c r="N122" s="86"/>
      <c r="O122" s="86"/>
      <c r="P122" s="86"/>
      <c r="Q122" s="86"/>
      <c r="R122" s="86"/>
      <c r="S122" s="86"/>
      <c r="T122" s="162" t="str">
        <f t="shared" si="16"/>
        <v xml:space="preserve"> </v>
      </c>
      <c r="V122" s="44" t="str">
        <f t="shared" si="17"/>
        <v xml:space="preserve"> </v>
      </c>
      <c r="W122" s="29" t="str">
        <f t="shared" si="18"/>
        <v xml:space="preserve"> </v>
      </c>
      <c r="X122" s="29" t="str">
        <f t="shared" si="19"/>
        <v xml:space="preserve"> </v>
      </c>
      <c r="Y122" s="29" t="str">
        <f t="shared" si="20"/>
        <v xml:space="preserve"> </v>
      </c>
      <c r="Z122" s="29" t="str">
        <f t="shared" si="21"/>
        <v xml:space="preserve"> </v>
      </c>
      <c r="AA122" s="29" t="str">
        <f t="shared" si="22"/>
        <v xml:space="preserve"> </v>
      </c>
      <c r="AB122" s="29" t="str">
        <f t="shared" si="23"/>
        <v xml:space="preserve"> </v>
      </c>
      <c r="AC122" s="29" t="str">
        <f t="shared" si="24"/>
        <v xml:space="preserve"> </v>
      </c>
      <c r="AD122" s="29" t="str">
        <f t="shared" si="25"/>
        <v xml:space="preserve"> </v>
      </c>
      <c r="AE122" s="29" t="str">
        <f t="shared" si="26"/>
        <v xml:space="preserve"> </v>
      </c>
      <c r="AF122" s="29" t="str">
        <f t="shared" si="27"/>
        <v xml:space="preserve"> </v>
      </c>
      <c r="AG122" s="29" t="str">
        <f t="shared" si="28"/>
        <v xml:space="preserve"> </v>
      </c>
      <c r="AH122" s="45" t="str">
        <f t="shared" si="29"/>
        <v xml:space="preserve"> </v>
      </c>
    </row>
    <row r="123" spans="1:34" s="39" customFormat="1" ht="15" x14ac:dyDescent="0.2">
      <c r="A123" s="70" t="s">
        <v>647</v>
      </c>
      <c r="B123" s="160"/>
      <c r="C123" s="160"/>
      <c r="D123" s="160"/>
      <c r="E123" s="160"/>
      <c r="F123" s="160"/>
      <c r="G123" s="86"/>
      <c r="H123" s="86"/>
      <c r="I123" s="86"/>
      <c r="J123" s="86"/>
      <c r="K123" s="86"/>
      <c r="L123" s="86"/>
      <c r="M123" s="86"/>
      <c r="N123" s="86"/>
      <c r="O123" s="86"/>
      <c r="P123" s="86"/>
      <c r="Q123" s="86"/>
      <c r="R123" s="86"/>
      <c r="S123" s="86"/>
      <c r="T123" s="162" t="str">
        <f t="shared" si="16"/>
        <v xml:space="preserve"> </v>
      </c>
      <c r="V123" s="44" t="str">
        <f t="shared" si="17"/>
        <v xml:space="preserve"> </v>
      </c>
      <c r="W123" s="29" t="str">
        <f t="shared" si="18"/>
        <v xml:space="preserve"> </v>
      </c>
      <c r="X123" s="29" t="str">
        <f t="shared" si="19"/>
        <v xml:space="preserve"> </v>
      </c>
      <c r="Y123" s="29" t="str">
        <f t="shared" si="20"/>
        <v xml:space="preserve"> </v>
      </c>
      <c r="Z123" s="29" t="str">
        <f t="shared" si="21"/>
        <v xml:space="preserve"> </v>
      </c>
      <c r="AA123" s="29" t="str">
        <f t="shared" si="22"/>
        <v xml:space="preserve"> </v>
      </c>
      <c r="AB123" s="29" t="str">
        <f t="shared" si="23"/>
        <v xml:space="preserve"> </v>
      </c>
      <c r="AC123" s="29" t="str">
        <f t="shared" si="24"/>
        <v xml:space="preserve"> </v>
      </c>
      <c r="AD123" s="29" t="str">
        <f t="shared" si="25"/>
        <v xml:space="preserve"> </v>
      </c>
      <c r="AE123" s="29" t="str">
        <f t="shared" si="26"/>
        <v xml:space="preserve"> </v>
      </c>
      <c r="AF123" s="29" t="str">
        <f t="shared" si="27"/>
        <v xml:space="preserve"> </v>
      </c>
      <c r="AG123" s="29" t="str">
        <f t="shared" si="28"/>
        <v xml:space="preserve"> </v>
      </c>
      <c r="AH123" s="45" t="str">
        <f t="shared" si="29"/>
        <v xml:space="preserve"> </v>
      </c>
    </row>
    <row r="124" spans="1:34" s="39" customFormat="1" ht="15" x14ac:dyDescent="0.2">
      <c r="A124" s="70" t="s">
        <v>648</v>
      </c>
      <c r="B124" s="160"/>
      <c r="C124" s="160"/>
      <c r="D124" s="160"/>
      <c r="E124" s="160"/>
      <c r="F124" s="160"/>
      <c r="G124" s="86"/>
      <c r="H124" s="86"/>
      <c r="I124" s="86"/>
      <c r="J124" s="86"/>
      <c r="K124" s="86"/>
      <c r="L124" s="86"/>
      <c r="M124" s="86"/>
      <c r="N124" s="86"/>
      <c r="O124" s="86"/>
      <c r="P124" s="86"/>
      <c r="Q124" s="86"/>
      <c r="R124" s="86"/>
      <c r="S124" s="86"/>
      <c r="T124" s="162" t="str">
        <f t="shared" si="16"/>
        <v xml:space="preserve"> </v>
      </c>
      <c r="V124" s="44" t="str">
        <f t="shared" si="17"/>
        <v xml:space="preserve"> </v>
      </c>
      <c r="W124" s="29" t="str">
        <f t="shared" si="18"/>
        <v xml:space="preserve"> </v>
      </c>
      <c r="X124" s="29" t="str">
        <f t="shared" si="19"/>
        <v xml:space="preserve"> </v>
      </c>
      <c r="Y124" s="29" t="str">
        <f t="shared" si="20"/>
        <v xml:space="preserve"> </v>
      </c>
      <c r="Z124" s="29" t="str">
        <f t="shared" si="21"/>
        <v xml:space="preserve"> </v>
      </c>
      <c r="AA124" s="29" t="str">
        <f t="shared" si="22"/>
        <v xml:space="preserve"> </v>
      </c>
      <c r="AB124" s="29" t="str">
        <f t="shared" si="23"/>
        <v xml:space="preserve"> </v>
      </c>
      <c r="AC124" s="29" t="str">
        <f t="shared" si="24"/>
        <v xml:space="preserve"> </v>
      </c>
      <c r="AD124" s="29" t="str">
        <f t="shared" si="25"/>
        <v xml:space="preserve"> </v>
      </c>
      <c r="AE124" s="29" t="str">
        <f t="shared" si="26"/>
        <v xml:space="preserve"> </v>
      </c>
      <c r="AF124" s="29" t="str">
        <f t="shared" si="27"/>
        <v xml:space="preserve"> </v>
      </c>
      <c r="AG124" s="29" t="str">
        <f t="shared" si="28"/>
        <v xml:space="preserve"> </v>
      </c>
      <c r="AH124" s="45" t="str">
        <f t="shared" si="29"/>
        <v xml:space="preserve"> </v>
      </c>
    </row>
    <row r="125" spans="1:34" s="39" customFormat="1" ht="15" x14ac:dyDescent="0.2">
      <c r="A125" s="70" t="s">
        <v>649</v>
      </c>
      <c r="B125" s="160"/>
      <c r="C125" s="160"/>
      <c r="D125" s="160"/>
      <c r="E125" s="160"/>
      <c r="F125" s="160"/>
      <c r="G125" s="86"/>
      <c r="H125" s="86"/>
      <c r="I125" s="86"/>
      <c r="J125" s="86"/>
      <c r="K125" s="86"/>
      <c r="L125" s="86"/>
      <c r="M125" s="86"/>
      <c r="N125" s="86"/>
      <c r="O125" s="86"/>
      <c r="P125" s="86"/>
      <c r="Q125" s="86"/>
      <c r="R125" s="86"/>
      <c r="S125" s="86"/>
      <c r="T125" s="162" t="str">
        <f t="shared" si="16"/>
        <v xml:space="preserve"> </v>
      </c>
      <c r="V125" s="44" t="str">
        <f t="shared" si="17"/>
        <v xml:space="preserve"> </v>
      </c>
      <c r="W125" s="29" t="str">
        <f t="shared" si="18"/>
        <v xml:space="preserve"> </v>
      </c>
      <c r="X125" s="29" t="str">
        <f t="shared" si="19"/>
        <v xml:space="preserve"> </v>
      </c>
      <c r="Y125" s="29" t="str">
        <f t="shared" si="20"/>
        <v xml:space="preserve"> </v>
      </c>
      <c r="Z125" s="29" t="str">
        <f t="shared" si="21"/>
        <v xml:space="preserve"> </v>
      </c>
      <c r="AA125" s="29" t="str">
        <f t="shared" si="22"/>
        <v xml:space="preserve"> </v>
      </c>
      <c r="AB125" s="29" t="str">
        <f t="shared" si="23"/>
        <v xml:space="preserve"> </v>
      </c>
      <c r="AC125" s="29" t="str">
        <f t="shared" si="24"/>
        <v xml:space="preserve"> </v>
      </c>
      <c r="AD125" s="29" t="str">
        <f t="shared" si="25"/>
        <v xml:space="preserve"> </v>
      </c>
      <c r="AE125" s="29" t="str">
        <f t="shared" si="26"/>
        <v xml:space="preserve"> </v>
      </c>
      <c r="AF125" s="29" t="str">
        <f t="shared" si="27"/>
        <v xml:space="preserve"> </v>
      </c>
      <c r="AG125" s="29" t="str">
        <f t="shared" si="28"/>
        <v xml:space="preserve"> </v>
      </c>
      <c r="AH125" s="45" t="str">
        <f t="shared" si="29"/>
        <v xml:space="preserve"> </v>
      </c>
    </row>
    <row r="126" spans="1:34" s="39" customFormat="1" ht="15" x14ac:dyDescent="0.2">
      <c r="A126" s="70" t="s">
        <v>650</v>
      </c>
      <c r="B126" s="160"/>
      <c r="C126" s="160"/>
      <c r="D126" s="160"/>
      <c r="E126" s="160"/>
      <c r="F126" s="160"/>
      <c r="G126" s="86"/>
      <c r="H126" s="86"/>
      <c r="I126" s="86"/>
      <c r="J126" s="86"/>
      <c r="K126" s="86"/>
      <c r="L126" s="86"/>
      <c r="M126" s="86"/>
      <c r="N126" s="86"/>
      <c r="O126" s="86"/>
      <c r="P126" s="86"/>
      <c r="Q126" s="86"/>
      <c r="R126" s="86"/>
      <c r="S126" s="86"/>
      <c r="T126" s="162" t="str">
        <f t="shared" si="16"/>
        <v xml:space="preserve"> </v>
      </c>
      <c r="V126" s="44" t="str">
        <f t="shared" si="17"/>
        <v xml:space="preserve"> </v>
      </c>
      <c r="W126" s="29" t="str">
        <f t="shared" si="18"/>
        <v xml:space="preserve"> </v>
      </c>
      <c r="X126" s="29" t="str">
        <f t="shared" si="19"/>
        <v xml:space="preserve"> </v>
      </c>
      <c r="Y126" s="29" t="str">
        <f t="shared" si="20"/>
        <v xml:space="preserve"> </v>
      </c>
      <c r="Z126" s="29" t="str">
        <f t="shared" si="21"/>
        <v xml:space="preserve"> </v>
      </c>
      <c r="AA126" s="29" t="str">
        <f t="shared" si="22"/>
        <v xml:space="preserve"> </v>
      </c>
      <c r="AB126" s="29" t="str">
        <f t="shared" si="23"/>
        <v xml:space="preserve"> </v>
      </c>
      <c r="AC126" s="29" t="str">
        <f t="shared" si="24"/>
        <v xml:space="preserve"> </v>
      </c>
      <c r="AD126" s="29" t="str">
        <f t="shared" si="25"/>
        <v xml:space="preserve"> </v>
      </c>
      <c r="AE126" s="29" t="str">
        <f t="shared" si="26"/>
        <v xml:space="preserve"> </v>
      </c>
      <c r="AF126" s="29" t="str">
        <f t="shared" si="27"/>
        <v xml:space="preserve"> </v>
      </c>
      <c r="AG126" s="29" t="str">
        <f t="shared" si="28"/>
        <v xml:space="preserve"> </v>
      </c>
      <c r="AH126" s="45" t="str">
        <f t="shared" si="29"/>
        <v xml:space="preserve"> </v>
      </c>
    </row>
    <row r="127" spans="1:34" s="39" customFormat="1" ht="15" x14ac:dyDescent="0.2">
      <c r="A127" s="70" t="s">
        <v>651</v>
      </c>
      <c r="B127" s="160"/>
      <c r="C127" s="160"/>
      <c r="D127" s="160"/>
      <c r="E127" s="160"/>
      <c r="F127" s="160"/>
      <c r="G127" s="86"/>
      <c r="H127" s="86"/>
      <c r="I127" s="86"/>
      <c r="J127" s="86"/>
      <c r="K127" s="86"/>
      <c r="L127" s="86"/>
      <c r="M127" s="86"/>
      <c r="N127" s="86"/>
      <c r="O127" s="86"/>
      <c r="P127" s="86"/>
      <c r="Q127" s="86"/>
      <c r="R127" s="86"/>
      <c r="S127" s="86"/>
      <c r="T127" s="162" t="str">
        <f t="shared" si="16"/>
        <v xml:space="preserve"> </v>
      </c>
      <c r="V127" s="44" t="str">
        <f t="shared" si="17"/>
        <v xml:space="preserve"> </v>
      </c>
      <c r="W127" s="29" t="str">
        <f t="shared" si="18"/>
        <v xml:space="preserve"> </v>
      </c>
      <c r="X127" s="29" t="str">
        <f t="shared" si="19"/>
        <v xml:space="preserve"> </v>
      </c>
      <c r="Y127" s="29" t="str">
        <f t="shared" si="20"/>
        <v xml:space="preserve"> </v>
      </c>
      <c r="Z127" s="29" t="str">
        <f t="shared" si="21"/>
        <v xml:space="preserve"> </v>
      </c>
      <c r="AA127" s="29" t="str">
        <f t="shared" si="22"/>
        <v xml:space="preserve"> </v>
      </c>
      <c r="AB127" s="29" t="str">
        <f t="shared" si="23"/>
        <v xml:space="preserve"> </v>
      </c>
      <c r="AC127" s="29" t="str">
        <f t="shared" si="24"/>
        <v xml:space="preserve"> </v>
      </c>
      <c r="AD127" s="29" t="str">
        <f t="shared" si="25"/>
        <v xml:space="preserve"> </v>
      </c>
      <c r="AE127" s="29" t="str">
        <f t="shared" si="26"/>
        <v xml:space="preserve"> </v>
      </c>
      <c r="AF127" s="29" t="str">
        <f t="shared" si="27"/>
        <v xml:space="preserve"> </v>
      </c>
      <c r="AG127" s="29" t="str">
        <f t="shared" si="28"/>
        <v xml:space="preserve"> </v>
      </c>
      <c r="AH127" s="45" t="str">
        <f t="shared" si="29"/>
        <v xml:space="preserve"> </v>
      </c>
    </row>
    <row r="128" spans="1:34" s="39" customFormat="1" ht="15" x14ac:dyDescent="0.2">
      <c r="A128" s="70" t="s">
        <v>652</v>
      </c>
      <c r="B128" s="160"/>
      <c r="C128" s="160"/>
      <c r="D128" s="160"/>
      <c r="E128" s="160"/>
      <c r="F128" s="160"/>
      <c r="G128" s="86"/>
      <c r="H128" s="86"/>
      <c r="I128" s="86"/>
      <c r="J128" s="86"/>
      <c r="K128" s="86"/>
      <c r="L128" s="86"/>
      <c r="M128" s="86"/>
      <c r="N128" s="86"/>
      <c r="O128" s="86"/>
      <c r="P128" s="86"/>
      <c r="Q128" s="86"/>
      <c r="R128" s="86"/>
      <c r="S128" s="86"/>
      <c r="T128" s="162" t="str">
        <f t="shared" si="16"/>
        <v xml:space="preserve"> </v>
      </c>
      <c r="V128" s="44" t="str">
        <f t="shared" si="17"/>
        <v xml:space="preserve"> </v>
      </c>
      <c r="W128" s="29" t="str">
        <f t="shared" si="18"/>
        <v xml:space="preserve"> </v>
      </c>
      <c r="X128" s="29" t="str">
        <f t="shared" si="19"/>
        <v xml:space="preserve"> </v>
      </c>
      <c r="Y128" s="29" t="str">
        <f t="shared" si="20"/>
        <v xml:space="preserve"> </v>
      </c>
      <c r="Z128" s="29" t="str">
        <f t="shared" si="21"/>
        <v xml:space="preserve"> </v>
      </c>
      <c r="AA128" s="29" t="str">
        <f t="shared" si="22"/>
        <v xml:space="preserve"> </v>
      </c>
      <c r="AB128" s="29" t="str">
        <f t="shared" si="23"/>
        <v xml:space="preserve"> </v>
      </c>
      <c r="AC128" s="29" t="str">
        <f t="shared" si="24"/>
        <v xml:space="preserve"> </v>
      </c>
      <c r="AD128" s="29" t="str">
        <f t="shared" si="25"/>
        <v xml:space="preserve"> </v>
      </c>
      <c r="AE128" s="29" t="str">
        <f t="shared" si="26"/>
        <v xml:space="preserve"> </v>
      </c>
      <c r="AF128" s="29" t="str">
        <f t="shared" si="27"/>
        <v xml:space="preserve"> </v>
      </c>
      <c r="AG128" s="29" t="str">
        <f t="shared" si="28"/>
        <v xml:space="preserve"> </v>
      </c>
      <c r="AH128" s="45" t="str">
        <f t="shared" si="29"/>
        <v xml:space="preserve"> </v>
      </c>
    </row>
    <row r="129" spans="1:34" s="39" customFormat="1" ht="15" x14ac:dyDescent="0.2">
      <c r="A129" s="70" t="s">
        <v>653</v>
      </c>
      <c r="B129" s="160"/>
      <c r="C129" s="160"/>
      <c r="D129" s="160"/>
      <c r="E129" s="160"/>
      <c r="F129" s="160"/>
      <c r="G129" s="86"/>
      <c r="H129" s="86"/>
      <c r="I129" s="86"/>
      <c r="J129" s="86"/>
      <c r="K129" s="86"/>
      <c r="L129" s="86"/>
      <c r="M129" s="86"/>
      <c r="N129" s="86"/>
      <c r="O129" s="86"/>
      <c r="P129" s="86"/>
      <c r="Q129" s="86"/>
      <c r="R129" s="86"/>
      <c r="S129" s="86"/>
      <c r="T129" s="162" t="str">
        <f t="shared" si="16"/>
        <v xml:space="preserve"> </v>
      </c>
      <c r="V129" s="44" t="str">
        <f t="shared" si="17"/>
        <v xml:space="preserve"> </v>
      </c>
      <c r="W129" s="29" t="str">
        <f t="shared" si="18"/>
        <v xml:space="preserve"> </v>
      </c>
      <c r="X129" s="29" t="str">
        <f t="shared" si="19"/>
        <v xml:space="preserve"> </v>
      </c>
      <c r="Y129" s="29" t="str">
        <f t="shared" si="20"/>
        <v xml:space="preserve"> </v>
      </c>
      <c r="Z129" s="29" t="str">
        <f t="shared" si="21"/>
        <v xml:space="preserve"> </v>
      </c>
      <c r="AA129" s="29" t="str">
        <f t="shared" si="22"/>
        <v xml:space="preserve"> </v>
      </c>
      <c r="AB129" s="29" t="str">
        <f t="shared" si="23"/>
        <v xml:space="preserve"> </v>
      </c>
      <c r="AC129" s="29" t="str">
        <f t="shared" si="24"/>
        <v xml:space="preserve"> </v>
      </c>
      <c r="AD129" s="29" t="str">
        <f t="shared" si="25"/>
        <v xml:space="preserve"> </v>
      </c>
      <c r="AE129" s="29" t="str">
        <f t="shared" si="26"/>
        <v xml:space="preserve"> </v>
      </c>
      <c r="AF129" s="29" t="str">
        <f t="shared" si="27"/>
        <v xml:space="preserve"> </v>
      </c>
      <c r="AG129" s="29" t="str">
        <f t="shared" si="28"/>
        <v xml:space="preserve"> </v>
      </c>
      <c r="AH129" s="45" t="str">
        <f t="shared" si="29"/>
        <v xml:space="preserve"> </v>
      </c>
    </row>
    <row r="130" spans="1:34" s="39" customFormat="1" ht="15" x14ac:dyDescent="0.2">
      <c r="A130" s="70" t="s">
        <v>654</v>
      </c>
      <c r="B130" s="160"/>
      <c r="C130" s="160"/>
      <c r="D130" s="160"/>
      <c r="E130" s="160"/>
      <c r="F130" s="160"/>
      <c r="G130" s="86"/>
      <c r="H130" s="86"/>
      <c r="I130" s="86"/>
      <c r="J130" s="86"/>
      <c r="K130" s="86"/>
      <c r="L130" s="86"/>
      <c r="M130" s="86"/>
      <c r="N130" s="86"/>
      <c r="O130" s="86"/>
      <c r="P130" s="86"/>
      <c r="Q130" s="86"/>
      <c r="R130" s="86"/>
      <c r="S130" s="86"/>
      <c r="T130" s="162" t="str">
        <f t="shared" si="16"/>
        <v xml:space="preserve"> </v>
      </c>
      <c r="V130" s="44" t="str">
        <f t="shared" si="17"/>
        <v xml:space="preserve"> </v>
      </c>
      <c r="W130" s="29" t="str">
        <f t="shared" si="18"/>
        <v xml:space="preserve"> </v>
      </c>
      <c r="X130" s="29" t="str">
        <f t="shared" si="19"/>
        <v xml:space="preserve"> </v>
      </c>
      <c r="Y130" s="29" t="str">
        <f t="shared" si="20"/>
        <v xml:space="preserve"> </v>
      </c>
      <c r="Z130" s="29" t="str">
        <f t="shared" si="21"/>
        <v xml:space="preserve"> </v>
      </c>
      <c r="AA130" s="29" t="str">
        <f t="shared" si="22"/>
        <v xml:space="preserve"> </v>
      </c>
      <c r="AB130" s="29" t="str">
        <f t="shared" si="23"/>
        <v xml:space="preserve"> </v>
      </c>
      <c r="AC130" s="29" t="str">
        <f t="shared" si="24"/>
        <v xml:space="preserve"> </v>
      </c>
      <c r="AD130" s="29" t="str">
        <f t="shared" si="25"/>
        <v xml:space="preserve"> </v>
      </c>
      <c r="AE130" s="29" t="str">
        <f t="shared" si="26"/>
        <v xml:space="preserve"> </v>
      </c>
      <c r="AF130" s="29" t="str">
        <f t="shared" si="27"/>
        <v xml:space="preserve"> </v>
      </c>
      <c r="AG130" s="29" t="str">
        <f t="shared" si="28"/>
        <v xml:space="preserve"> </v>
      </c>
      <c r="AH130" s="45" t="str">
        <f t="shared" si="29"/>
        <v xml:space="preserve"> </v>
      </c>
    </row>
    <row r="131" spans="1:34" s="39" customFormat="1" ht="15" x14ac:dyDescent="0.2">
      <c r="A131" s="70" t="s">
        <v>655</v>
      </c>
      <c r="B131" s="160"/>
      <c r="C131" s="160"/>
      <c r="D131" s="160"/>
      <c r="E131" s="160"/>
      <c r="F131" s="160"/>
      <c r="G131" s="86"/>
      <c r="H131" s="86"/>
      <c r="I131" s="86"/>
      <c r="J131" s="86"/>
      <c r="K131" s="86"/>
      <c r="L131" s="86"/>
      <c r="M131" s="86"/>
      <c r="N131" s="86"/>
      <c r="O131" s="86"/>
      <c r="P131" s="86"/>
      <c r="Q131" s="86"/>
      <c r="R131" s="86"/>
      <c r="S131" s="86"/>
      <c r="T131" s="162" t="str">
        <f t="shared" si="16"/>
        <v xml:space="preserve"> </v>
      </c>
      <c r="V131" s="44" t="str">
        <f t="shared" si="17"/>
        <v xml:space="preserve"> </v>
      </c>
      <c r="W131" s="29" t="str">
        <f t="shared" si="18"/>
        <v xml:space="preserve"> </v>
      </c>
      <c r="X131" s="29" t="str">
        <f t="shared" si="19"/>
        <v xml:space="preserve"> </v>
      </c>
      <c r="Y131" s="29" t="str">
        <f t="shared" si="20"/>
        <v xml:space="preserve"> </v>
      </c>
      <c r="Z131" s="29" t="str">
        <f t="shared" si="21"/>
        <v xml:space="preserve"> </v>
      </c>
      <c r="AA131" s="29" t="str">
        <f t="shared" si="22"/>
        <v xml:space="preserve"> </v>
      </c>
      <c r="AB131" s="29" t="str">
        <f t="shared" si="23"/>
        <v xml:space="preserve"> </v>
      </c>
      <c r="AC131" s="29" t="str">
        <f t="shared" si="24"/>
        <v xml:space="preserve"> </v>
      </c>
      <c r="AD131" s="29" t="str">
        <f t="shared" si="25"/>
        <v xml:space="preserve"> </v>
      </c>
      <c r="AE131" s="29" t="str">
        <f t="shared" si="26"/>
        <v xml:space="preserve"> </v>
      </c>
      <c r="AF131" s="29" t="str">
        <f t="shared" si="27"/>
        <v xml:space="preserve"> </v>
      </c>
      <c r="AG131" s="29" t="str">
        <f t="shared" si="28"/>
        <v xml:space="preserve"> </v>
      </c>
      <c r="AH131" s="45" t="str">
        <f t="shared" si="29"/>
        <v xml:space="preserve"> </v>
      </c>
    </row>
    <row r="132" spans="1:34" s="39" customFormat="1" ht="15" x14ac:dyDescent="0.2">
      <c r="A132" s="70" t="s">
        <v>656</v>
      </c>
      <c r="B132" s="160"/>
      <c r="C132" s="160"/>
      <c r="D132" s="160"/>
      <c r="E132" s="160"/>
      <c r="F132" s="160"/>
      <c r="G132" s="86"/>
      <c r="H132" s="86"/>
      <c r="I132" s="86"/>
      <c r="J132" s="86"/>
      <c r="K132" s="86"/>
      <c r="L132" s="86"/>
      <c r="M132" s="86"/>
      <c r="N132" s="86"/>
      <c r="O132" s="86"/>
      <c r="P132" s="86"/>
      <c r="Q132" s="86"/>
      <c r="R132" s="86"/>
      <c r="S132" s="86"/>
      <c r="T132" s="162" t="str">
        <f t="shared" si="16"/>
        <v xml:space="preserve"> </v>
      </c>
      <c r="V132" s="44" t="str">
        <f t="shared" si="17"/>
        <v xml:space="preserve"> </v>
      </c>
      <c r="W132" s="29" t="str">
        <f t="shared" si="18"/>
        <v xml:space="preserve"> </v>
      </c>
      <c r="X132" s="29" t="str">
        <f t="shared" si="19"/>
        <v xml:space="preserve"> </v>
      </c>
      <c r="Y132" s="29" t="str">
        <f t="shared" si="20"/>
        <v xml:space="preserve"> </v>
      </c>
      <c r="Z132" s="29" t="str">
        <f t="shared" si="21"/>
        <v xml:space="preserve"> </v>
      </c>
      <c r="AA132" s="29" t="str">
        <f t="shared" si="22"/>
        <v xml:space="preserve"> </v>
      </c>
      <c r="AB132" s="29" t="str">
        <f t="shared" si="23"/>
        <v xml:space="preserve"> </v>
      </c>
      <c r="AC132" s="29" t="str">
        <f t="shared" si="24"/>
        <v xml:space="preserve"> </v>
      </c>
      <c r="AD132" s="29" t="str">
        <f t="shared" si="25"/>
        <v xml:space="preserve"> </v>
      </c>
      <c r="AE132" s="29" t="str">
        <f t="shared" si="26"/>
        <v xml:space="preserve"> </v>
      </c>
      <c r="AF132" s="29" t="str">
        <f t="shared" si="27"/>
        <v xml:space="preserve"> </v>
      </c>
      <c r="AG132" s="29" t="str">
        <f t="shared" si="28"/>
        <v xml:space="preserve"> </v>
      </c>
      <c r="AH132" s="45" t="str">
        <f t="shared" si="29"/>
        <v xml:space="preserve"> </v>
      </c>
    </row>
    <row r="133" spans="1:34" s="39" customFormat="1" ht="15" x14ac:dyDescent="0.2">
      <c r="A133" s="70" t="s">
        <v>657</v>
      </c>
      <c r="B133" s="160"/>
      <c r="C133" s="160"/>
      <c r="D133" s="160"/>
      <c r="E133" s="160"/>
      <c r="F133" s="160"/>
      <c r="G133" s="86"/>
      <c r="H133" s="86"/>
      <c r="I133" s="86"/>
      <c r="J133" s="86"/>
      <c r="K133" s="86"/>
      <c r="L133" s="86"/>
      <c r="M133" s="86"/>
      <c r="N133" s="86"/>
      <c r="O133" s="86"/>
      <c r="P133" s="86"/>
      <c r="Q133" s="86"/>
      <c r="R133" s="86"/>
      <c r="S133" s="86"/>
      <c r="T133" s="162" t="str">
        <f t="shared" si="16"/>
        <v xml:space="preserve"> </v>
      </c>
      <c r="V133" s="44" t="str">
        <f t="shared" si="17"/>
        <v xml:space="preserve"> </v>
      </c>
      <c r="W133" s="29" t="str">
        <f t="shared" si="18"/>
        <v xml:space="preserve"> </v>
      </c>
      <c r="X133" s="29" t="str">
        <f t="shared" si="19"/>
        <v xml:space="preserve"> </v>
      </c>
      <c r="Y133" s="29" t="str">
        <f t="shared" si="20"/>
        <v xml:space="preserve"> </v>
      </c>
      <c r="Z133" s="29" t="str">
        <f t="shared" si="21"/>
        <v xml:space="preserve"> </v>
      </c>
      <c r="AA133" s="29" t="str">
        <f t="shared" si="22"/>
        <v xml:space="preserve"> </v>
      </c>
      <c r="AB133" s="29" t="str">
        <f t="shared" si="23"/>
        <v xml:space="preserve"> </v>
      </c>
      <c r="AC133" s="29" t="str">
        <f t="shared" si="24"/>
        <v xml:space="preserve"> </v>
      </c>
      <c r="AD133" s="29" t="str">
        <f t="shared" si="25"/>
        <v xml:space="preserve"> </v>
      </c>
      <c r="AE133" s="29" t="str">
        <f t="shared" si="26"/>
        <v xml:space="preserve"> </v>
      </c>
      <c r="AF133" s="29" t="str">
        <f t="shared" si="27"/>
        <v xml:space="preserve"> </v>
      </c>
      <c r="AG133" s="29" t="str">
        <f t="shared" si="28"/>
        <v xml:space="preserve"> </v>
      </c>
      <c r="AH133" s="45" t="str">
        <f t="shared" si="29"/>
        <v xml:space="preserve"> </v>
      </c>
    </row>
    <row r="134" spans="1:34" s="39" customFormat="1" ht="15" x14ac:dyDescent="0.2">
      <c r="A134" s="70" t="s">
        <v>658</v>
      </c>
      <c r="B134" s="160"/>
      <c r="C134" s="160"/>
      <c r="D134" s="160"/>
      <c r="E134" s="160"/>
      <c r="F134" s="160"/>
      <c r="G134" s="86"/>
      <c r="H134" s="86"/>
      <c r="I134" s="86"/>
      <c r="J134" s="86"/>
      <c r="K134" s="86"/>
      <c r="L134" s="86"/>
      <c r="M134" s="86"/>
      <c r="N134" s="86"/>
      <c r="O134" s="86"/>
      <c r="P134" s="86"/>
      <c r="Q134" s="86"/>
      <c r="R134" s="86"/>
      <c r="S134" s="86"/>
      <c r="T134" s="162" t="str">
        <f t="shared" si="16"/>
        <v xml:space="preserve"> </v>
      </c>
      <c r="V134" s="44" t="str">
        <f t="shared" si="17"/>
        <v xml:space="preserve"> </v>
      </c>
      <c r="W134" s="29" t="str">
        <f t="shared" si="18"/>
        <v xml:space="preserve"> </v>
      </c>
      <c r="X134" s="29" t="str">
        <f t="shared" si="19"/>
        <v xml:space="preserve"> </v>
      </c>
      <c r="Y134" s="29" t="str">
        <f t="shared" si="20"/>
        <v xml:space="preserve"> </v>
      </c>
      <c r="Z134" s="29" t="str">
        <f t="shared" si="21"/>
        <v xml:space="preserve"> </v>
      </c>
      <c r="AA134" s="29" t="str">
        <f t="shared" si="22"/>
        <v xml:space="preserve"> </v>
      </c>
      <c r="AB134" s="29" t="str">
        <f t="shared" si="23"/>
        <v xml:space="preserve"> </v>
      </c>
      <c r="AC134" s="29" t="str">
        <f t="shared" si="24"/>
        <v xml:space="preserve"> </v>
      </c>
      <c r="AD134" s="29" t="str">
        <f t="shared" si="25"/>
        <v xml:space="preserve"> </v>
      </c>
      <c r="AE134" s="29" t="str">
        <f t="shared" si="26"/>
        <v xml:space="preserve"> </v>
      </c>
      <c r="AF134" s="29" t="str">
        <f t="shared" si="27"/>
        <v xml:space="preserve"> </v>
      </c>
      <c r="AG134" s="29" t="str">
        <f t="shared" si="28"/>
        <v xml:space="preserve"> </v>
      </c>
      <c r="AH134" s="45" t="str">
        <f t="shared" si="29"/>
        <v xml:space="preserve"> </v>
      </c>
    </row>
    <row r="135" spans="1:34" s="39" customFormat="1" ht="15" x14ac:dyDescent="0.2">
      <c r="A135" s="70" t="s">
        <v>659</v>
      </c>
      <c r="B135" s="160"/>
      <c r="C135" s="160"/>
      <c r="D135" s="160"/>
      <c r="E135" s="160"/>
      <c r="F135" s="160"/>
      <c r="G135" s="86"/>
      <c r="H135" s="86"/>
      <c r="I135" s="86"/>
      <c r="J135" s="86"/>
      <c r="K135" s="86"/>
      <c r="L135" s="86"/>
      <c r="M135" s="86"/>
      <c r="N135" s="86"/>
      <c r="O135" s="86"/>
      <c r="P135" s="86"/>
      <c r="Q135" s="86"/>
      <c r="R135" s="86"/>
      <c r="S135" s="86"/>
      <c r="T135" s="162" t="str">
        <f t="shared" si="16"/>
        <v xml:space="preserve"> </v>
      </c>
      <c r="V135" s="44" t="str">
        <f t="shared" si="17"/>
        <v xml:space="preserve"> </v>
      </c>
      <c r="W135" s="29" t="str">
        <f t="shared" si="18"/>
        <v xml:space="preserve"> </v>
      </c>
      <c r="X135" s="29" t="str">
        <f t="shared" si="19"/>
        <v xml:space="preserve"> </v>
      </c>
      <c r="Y135" s="29" t="str">
        <f t="shared" si="20"/>
        <v xml:space="preserve"> </v>
      </c>
      <c r="Z135" s="29" t="str">
        <f t="shared" si="21"/>
        <v xml:space="preserve"> </v>
      </c>
      <c r="AA135" s="29" t="str">
        <f t="shared" si="22"/>
        <v xml:space="preserve"> </v>
      </c>
      <c r="AB135" s="29" t="str">
        <f t="shared" si="23"/>
        <v xml:space="preserve"> </v>
      </c>
      <c r="AC135" s="29" t="str">
        <f t="shared" si="24"/>
        <v xml:space="preserve"> </v>
      </c>
      <c r="AD135" s="29" t="str">
        <f t="shared" si="25"/>
        <v xml:space="preserve"> </v>
      </c>
      <c r="AE135" s="29" t="str">
        <f t="shared" si="26"/>
        <v xml:space="preserve"> </v>
      </c>
      <c r="AF135" s="29" t="str">
        <f t="shared" si="27"/>
        <v xml:space="preserve"> </v>
      </c>
      <c r="AG135" s="29" t="str">
        <f t="shared" si="28"/>
        <v xml:space="preserve"> </v>
      </c>
      <c r="AH135" s="45" t="str">
        <f t="shared" si="29"/>
        <v xml:space="preserve"> </v>
      </c>
    </row>
    <row r="136" spans="1:34" s="39" customFormat="1" ht="15" x14ac:dyDescent="0.2">
      <c r="A136" s="70" t="s">
        <v>660</v>
      </c>
      <c r="B136" s="160"/>
      <c r="C136" s="160"/>
      <c r="D136" s="160"/>
      <c r="E136" s="160"/>
      <c r="F136" s="160"/>
      <c r="G136" s="86"/>
      <c r="H136" s="86"/>
      <c r="I136" s="86"/>
      <c r="J136" s="86"/>
      <c r="K136" s="86"/>
      <c r="L136" s="86"/>
      <c r="M136" s="86"/>
      <c r="N136" s="86"/>
      <c r="O136" s="86"/>
      <c r="P136" s="86"/>
      <c r="Q136" s="86"/>
      <c r="R136" s="86"/>
      <c r="S136" s="86"/>
      <c r="T136" s="162" t="str">
        <f t="shared" si="16"/>
        <v xml:space="preserve"> </v>
      </c>
      <c r="V136" s="44" t="str">
        <f t="shared" si="17"/>
        <v xml:space="preserve"> </v>
      </c>
      <c r="W136" s="29" t="str">
        <f t="shared" si="18"/>
        <v xml:space="preserve"> </v>
      </c>
      <c r="X136" s="29" t="str">
        <f t="shared" si="19"/>
        <v xml:space="preserve"> </v>
      </c>
      <c r="Y136" s="29" t="str">
        <f t="shared" si="20"/>
        <v xml:space="preserve"> </v>
      </c>
      <c r="Z136" s="29" t="str">
        <f t="shared" si="21"/>
        <v xml:space="preserve"> </v>
      </c>
      <c r="AA136" s="29" t="str">
        <f t="shared" si="22"/>
        <v xml:space="preserve"> </v>
      </c>
      <c r="AB136" s="29" t="str">
        <f t="shared" si="23"/>
        <v xml:space="preserve"> </v>
      </c>
      <c r="AC136" s="29" t="str">
        <f t="shared" si="24"/>
        <v xml:space="preserve"> </v>
      </c>
      <c r="AD136" s="29" t="str">
        <f t="shared" si="25"/>
        <v xml:space="preserve"> </v>
      </c>
      <c r="AE136" s="29" t="str">
        <f t="shared" si="26"/>
        <v xml:space="preserve"> </v>
      </c>
      <c r="AF136" s="29" t="str">
        <f t="shared" si="27"/>
        <v xml:space="preserve"> </v>
      </c>
      <c r="AG136" s="29" t="str">
        <f t="shared" si="28"/>
        <v xml:space="preserve"> </v>
      </c>
      <c r="AH136" s="45" t="str">
        <f t="shared" si="29"/>
        <v xml:space="preserve"> </v>
      </c>
    </row>
    <row r="137" spans="1:34" s="39" customFormat="1" ht="15" x14ac:dyDescent="0.2">
      <c r="A137" s="70" t="s">
        <v>661</v>
      </c>
      <c r="B137" s="160"/>
      <c r="C137" s="160"/>
      <c r="D137" s="160"/>
      <c r="E137" s="160"/>
      <c r="F137" s="160"/>
      <c r="G137" s="86"/>
      <c r="H137" s="86"/>
      <c r="I137" s="86"/>
      <c r="J137" s="86"/>
      <c r="K137" s="86"/>
      <c r="L137" s="86"/>
      <c r="M137" s="86"/>
      <c r="N137" s="86"/>
      <c r="O137" s="86"/>
      <c r="P137" s="86"/>
      <c r="Q137" s="86"/>
      <c r="R137" s="86"/>
      <c r="S137" s="86"/>
      <c r="T137" s="162" t="str">
        <f t="shared" si="16"/>
        <v xml:space="preserve"> </v>
      </c>
      <c r="V137" s="44" t="str">
        <f t="shared" si="17"/>
        <v xml:space="preserve"> </v>
      </c>
      <c r="W137" s="29" t="str">
        <f t="shared" si="18"/>
        <v xml:space="preserve"> </v>
      </c>
      <c r="X137" s="29" t="str">
        <f t="shared" si="19"/>
        <v xml:space="preserve"> </v>
      </c>
      <c r="Y137" s="29" t="str">
        <f t="shared" si="20"/>
        <v xml:space="preserve"> </v>
      </c>
      <c r="Z137" s="29" t="str">
        <f t="shared" si="21"/>
        <v xml:space="preserve"> </v>
      </c>
      <c r="AA137" s="29" t="str">
        <f t="shared" si="22"/>
        <v xml:space="preserve"> </v>
      </c>
      <c r="AB137" s="29" t="str">
        <f t="shared" si="23"/>
        <v xml:space="preserve"> </v>
      </c>
      <c r="AC137" s="29" t="str">
        <f t="shared" si="24"/>
        <v xml:space="preserve"> </v>
      </c>
      <c r="AD137" s="29" t="str">
        <f t="shared" si="25"/>
        <v xml:space="preserve"> </v>
      </c>
      <c r="AE137" s="29" t="str">
        <f t="shared" si="26"/>
        <v xml:space="preserve"> </v>
      </c>
      <c r="AF137" s="29" t="str">
        <f t="shared" si="27"/>
        <v xml:space="preserve"> </v>
      </c>
      <c r="AG137" s="29" t="str">
        <f t="shared" si="28"/>
        <v xml:space="preserve"> </v>
      </c>
      <c r="AH137" s="45" t="str">
        <f t="shared" si="29"/>
        <v xml:space="preserve"> </v>
      </c>
    </row>
    <row r="138" spans="1:34" s="39" customFormat="1" ht="15" x14ac:dyDescent="0.2">
      <c r="A138" s="70" t="s">
        <v>662</v>
      </c>
      <c r="B138" s="160"/>
      <c r="C138" s="160"/>
      <c r="D138" s="160"/>
      <c r="E138" s="160"/>
      <c r="F138" s="160"/>
      <c r="G138" s="86"/>
      <c r="H138" s="86"/>
      <c r="I138" s="86"/>
      <c r="J138" s="86"/>
      <c r="K138" s="86"/>
      <c r="L138" s="86"/>
      <c r="M138" s="86"/>
      <c r="N138" s="86"/>
      <c r="O138" s="86"/>
      <c r="P138" s="86"/>
      <c r="Q138" s="86"/>
      <c r="R138" s="86"/>
      <c r="S138" s="86"/>
      <c r="T138" s="162" t="str">
        <f t="shared" si="16"/>
        <v xml:space="preserve"> </v>
      </c>
      <c r="V138" s="44" t="str">
        <f t="shared" si="17"/>
        <v xml:space="preserve"> </v>
      </c>
      <c r="W138" s="29" t="str">
        <f t="shared" si="18"/>
        <v xml:space="preserve"> </v>
      </c>
      <c r="X138" s="29" t="str">
        <f t="shared" si="19"/>
        <v xml:space="preserve"> </v>
      </c>
      <c r="Y138" s="29" t="str">
        <f t="shared" si="20"/>
        <v xml:space="preserve"> </v>
      </c>
      <c r="Z138" s="29" t="str">
        <f t="shared" si="21"/>
        <v xml:space="preserve"> </v>
      </c>
      <c r="AA138" s="29" t="str">
        <f t="shared" si="22"/>
        <v xml:space="preserve"> </v>
      </c>
      <c r="AB138" s="29" t="str">
        <f t="shared" si="23"/>
        <v xml:space="preserve"> </v>
      </c>
      <c r="AC138" s="29" t="str">
        <f t="shared" si="24"/>
        <v xml:space="preserve"> </v>
      </c>
      <c r="AD138" s="29" t="str">
        <f t="shared" si="25"/>
        <v xml:space="preserve"> </v>
      </c>
      <c r="AE138" s="29" t="str">
        <f t="shared" si="26"/>
        <v xml:space="preserve"> </v>
      </c>
      <c r="AF138" s="29" t="str">
        <f t="shared" si="27"/>
        <v xml:space="preserve"> </v>
      </c>
      <c r="AG138" s="29" t="str">
        <f t="shared" si="28"/>
        <v xml:space="preserve"> </v>
      </c>
      <c r="AH138" s="45" t="str">
        <f t="shared" si="29"/>
        <v xml:space="preserve"> </v>
      </c>
    </row>
    <row r="139" spans="1:34" s="39" customFormat="1" ht="15" x14ac:dyDescent="0.2">
      <c r="A139" s="70" t="s">
        <v>663</v>
      </c>
      <c r="B139" s="160"/>
      <c r="C139" s="160"/>
      <c r="D139" s="160"/>
      <c r="E139" s="160"/>
      <c r="F139" s="160"/>
      <c r="G139" s="86"/>
      <c r="H139" s="86"/>
      <c r="I139" s="86"/>
      <c r="J139" s="86"/>
      <c r="K139" s="86"/>
      <c r="L139" s="86"/>
      <c r="M139" s="86"/>
      <c r="N139" s="86"/>
      <c r="O139" s="86"/>
      <c r="P139" s="86"/>
      <c r="Q139" s="86"/>
      <c r="R139" s="86"/>
      <c r="S139" s="86"/>
      <c r="T139" s="162" t="str">
        <f t="shared" si="16"/>
        <v xml:space="preserve"> </v>
      </c>
      <c r="V139" s="44" t="str">
        <f t="shared" si="17"/>
        <v xml:space="preserve"> </v>
      </c>
      <c r="W139" s="29" t="str">
        <f t="shared" si="18"/>
        <v xml:space="preserve"> </v>
      </c>
      <c r="X139" s="29" t="str">
        <f t="shared" si="19"/>
        <v xml:space="preserve"> </v>
      </c>
      <c r="Y139" s="29" t="str">
        <f t="shared" si="20"/>
        <v xml:space="preserve"> </v>
      </c>
      <c r="Z139" s="29" t="str">
        <f t="shared" si="21"/>
        <v xml:space="preserve"> </v>
      </c>
      <c r="AA139" s="29" t="str">
        <f t="shared" si="22"/>
        <v xml:space="preserve"> </v>
      </c>
      <c r="AB139" s="29" t="str">
        <f t="shared" si="23"/>
        <v xml:space="preserve"> </v>
      </c>
      <c r="AC139" s="29" t="str">
        <f t="shared" si="24"/>
        <v xml:space="preserve"> </v>
      </c>
      <c r="AD139" s="29" t="str">
        <f t="shared" si="25"/>
        <v xml:space="preserve"> </v>
      </c>
      <c r="AE139" s="29" t="str">
        <f t="shared" si="26"/>
        <v xml:space="preserve"> </v>
      </c>
      <c r="AF139" s="29" t="str">
        <f t="shared" si="27"/>
        <v xml:space="preserve"> </v>
      </c>
      <c r="AG139" s="29" t="str">
        <f t="shared" si="28"/>
        <v xml:space="preserve"> </v>
      </c>
      <c r="AH139" s="45" t="str">
        <f t="shared" si="29"/>
        <v xml:space="preserve"> </v>
      </c>
    </row>
    <row r="140" spans="1:34" s="39" customFormat="1" ht="15" x14ac:dyDescent="0.2">
      <c r="A140" s="70" t="s">
        <v>664</v>
      </c>
      <c r="B140" s="160"/>
      <c r="C140" s="160"/>
      <c r="D140" s="160"/>
      <c r="E140" s="160"/>
      <c r="F140" s="160"/>
      <c r="G140" s="86"/>
      <c r="H140" s="86"/>
      <c r="I140" s="86"/>
      <c r="J140" s="86"/>
      <c r="K140" s="86"/>
      <c r="L140" s="86"/>
      <c r="M140" s="86"/>
      <c r="N140" s="86"/>
      <c r="O140" s="86"/>
      <c r="P140" s="86"/>
      <c r="Q140" s="86"/>
      <c r="R140" s="86"/>
      <c r="S140" s="86"/>
      <c r="T140" s="162" t="str">
        <f t="shared" si="16"/>
        <v xml:space="preserve"> </v>
      </c>
      <c r="V140" s="44" t="str">
        <f t="shared" si="17"/>
        <v xml:space="preserve"> </v>
      </c>
      <c r="W140" s="29" t="str">
        <f t="shared" si="18"/>
        <v xml:space="preserve"> </v>
      </c>
      <c r="X140" s="29" t="str">
        <f t="shared" si="19"/>
        <v xml:space="preserve"> </v>
      </c>
      <c r="Y140" s="29" t="str">
        <f t="shared" si="20"/>
        <v xml:space="preserve"> </v>
      </c>
      <c r="Z140" s="29" t="str">
        <f t="shared" si="21"/>
        <v xml:space="preserve"> </v>
      </c>
      <c r="AA140" s="29" t="str">
        <f t="shared" si="22"/>
        <v xml:space="preserve"> </v>
      </c>
      <c r="AB140" s="29" t="str">
        <f t="shared" si="23"/>
        <v xml:space="preserve"> </v>
      </c>
      <c r="AC140" s="29" t="str">
        <f t="shared" si="24"/>
        <v xml:space="preserve"> </v>
      </c>
      <c r="AD140" s="29" t="str">
        <f t="shared" si="25"/>
        <v xml:space="preserve"> </v>
      </c>
      <c r="AE140" s="29" t="str">
        <f t="shared" si="26"/>
        <v xml:space="preserve"> </v>
      </c>
      <c r="AF140" s="29" t="str">
        <f t="shared" si="27"/>
        <v xml:space="preserve"> </v>
      </c>
      <c r="AG140" s="29" t="str">
        <f t="shared" si="28"/>
        <v xml:space="preserve"> </v>
      </c>
      <c r="AH140" s="45" t="str">
        <f t="shared" si="29"/>
        <v xml:space="preserve"> </v>
      </c>
    </row>
    <row r="141" spans="1:34" s="39" customFormat="1" ht="15" x14ac:dyDescent="0.2">
      <c r="A141" s="70" t="s">
        <v>665</v>
      </c>
      <c r="B141" s="160"/>
      <c r="C141" s="160"/>
      <c r="D141" s="160"/>
      <c r="E141" s="160"/>
      <c r="F141" s="160"/>
      <c r="G141" s="86"/>
      <c r="H141" s="86"/>
      <c r="I141" s="86"/>
      <c r="J141" s="86"/>
      <c r="K141" s="86"/>
      <c r="L141" s="86"/>
      <c r="M141" s="86"/>
      <c r="N141" s="86"/>
      <c r="O141" s="86"/>
      <c r="P141" s="86"/>
      <c r="Q141" s="86"/>
      <c r="R141" s="86"/>
      <c r="S141" s="86"/>
      <c r="T141" s="162" t="str">
        <f t="shared" si="16"/>
        <v xml:space="preserve"> </v>
      </c>
      <c r="V141" s="44" t="str">
        <f t="shared" si="17"/>
        <v xml:space="preserve"> </v>
      </c>
      <c r="W141" s="29" t="str">
        <f t="shared" si="18"/>
        <v xml:space="preserve"> </v>
      </c>
      <c r="X141" s="29" t="str">
        <f t="shared" si="19"/>
        <v xml:space="preserve"> </v>
      </c>
      <c r="Y141" s="29" t="str">
        <f t="shared" si="20"/>
        <v xml:space="preserve"> </v>
      </c>
      <c r="Z141" s="29" t="str">
        <f t="shared" si="21"/>
        <v xml:space="preserve"> </v>
      </c>
      <c r="AA141" s="29" t="str">
        <f t="shared" si="22"/>
        <v xml:space="preserve"> </v>
      </c>
      <c r="AB141" s="29" t="str">
        <f t="shared" si="23"/>
        <v xml:space="preserve"> </v>
      </c>
      <c r="AC141" s="29" t="str">
        <f t="shared" si="24"/>
        <v xml:space="preserve"> </v>
      </c>
      <c r="AD141" s="29" t="str">
        <f t="shared" si="25"/>
        <v xml:space="preserve"> </v>
      </c>
      <c r="AE141" s="29" t="str">
        <f t="shared" si="26"/>
        <v xml:space="preserve"> </v>
      </c>
      <c r="AF141" s="29" t="str">
        <f t="shared" si="27"/>
        <v xml:space="preserve"> </v>
      </c>
      <c r="AG141" s="29" t="str">
        <f t="shared" si="28"/>
        <v xml:space="preserve"> </v>
      </c>
      <c r="AH141" s="45" t="str">
        <f t="shared" si="29"/>
        <v xml:space="preserve"> </v>
      </c>
    </row>
    <row r="142" spans="1:34" s="39" customFormat="1" ht="15" x14ac:dyDescent="0.2">
      <c r="A142" s="70" t="s">
        <v>666</v>
      </c>
      <c r="B142" s="160"/>
      <c r="C142" s="160"/>
      <c r="D142" s="160"/>
      <c r="E142" s="160"/>
      <c r="F142" s="160"/>
      <c r="G142" s="86"/>
      <c r="H142" s="86"/>
      <c r="I142" s="86"/>
      <c r="J142" s="86"/>
      <c r="K142" s="86"/>
      <c r="L142" s="86"/>
      <c r="M142" s="86"/>
      <c r="N142" s="86"/>
      <c r="O142" s="86"/>
      <c r="P142" s="86"/>
      <c r="Q142" s="86"/>
      <c r="R142" s="86"/>
      <c r="S142" s="86"/>
      <c r="T142" s="162" t="str">
        <f t="shared" si="16"/>
        <v xml:space="preserve"> </v>
      </c>
      <c r="V142" s="44" t="str">
        <f t="shared" si="17"/>
        <v xml:space="preserve"> </v>
      </c>
      <c r="W142" s="29" t="str">
        <f t="shared" si="18"/>
        <v xml:space="preserve"> </v>
      </c>
      <c r="X142" s="29" t="str">
        <f t="shared" si="19"/>
        <v xml:space="preserve"> </v>
      </c>
      <c r="Y142" s="29" t="str">
        <f t="shared" si="20"/>
        <v xml:space="preserve"> </v>
      </c>
      <c r="Z142" s="29" t="str">
        <f t="shared" si="21"/>
        <v xml:space="preserve"> </v>
      </c>
      <c r="AA142" s="29" t="str">
        <f t="shared" si="22"/>
        <v xml:space="preserve"> </v>
      </c>
      <c r="AB142" s="29" t="str">
        <f t="shared" si="23"/>
        <v xml:space="preserve"> </v>
      </c>
      <c r="AC142" s="29" t="str">
        <f t="shared" si="24"/>
        <v xml:space="preserve"> </v>
      </c>
      <c r="AD142" s="29" t="str">
        <f t="shared" si="25"/>
        <v xml:space="preserve"> </v>
      </c>
      <c r="AE142" s="29" t="str">
        <f t="shared" si="26"/>
        <v xml:space="preserve"> </v>
      </c>
      <c r="AF142" s="29" t="str">
        <f t="shared" si="27"/>
        <v xml:space="preserve"> </v>
      </c>
      <c r="AG142" s="29" t="str">
        <f t="shared" si="28"/>
        <v xml:space="preserve"> </v>
      </c>
      <c r="AH142" s="45" t="str">
        <f t="shared" si="29"/>
        <v xml:space="preserve"> </v>
      </c>
    </row>
    <row r="143" spans="1:34" s="39" customFormat="1" ht="15" x14ac:dyDescent="0.2">
      <c r="A143" s="70" t="s">
        <v>667</v>
      </c>
      <c r="B143" s="160"/>
      <c r="C143" s="160"/>
      <c r="D143" s="160"/>
      <c r="E143" s="160"/>
      <c r="F143" s="160"/>
      <c r="G143" s="86"/>
      <c r="H143" s="86"/>
      <c r="I143" s="86"/>
      <c r="J143" s="86"/>
      <c r="K143" s="86"/>
      <c r="L143" s="86"/>
      <c r="M143" s="86"/>
      <c r="N143" s="86"/>
      <c r="O143" s="86"/>
      <c r="P143" s="86"/>
      <c r="Q143" s="86"/>
      <c r="R143" s="86"/>
      <c r="S143" s="86"/>
      <c r="T143" s="162" t="str">
        <f t="shared" si="16"/>
        <v xml:space="preserve"> </v>
      </c>
      <c r="V143" s="44" t="str">
        <f t="shared" si="17"/>
        <v xml:space="preserve"> </v>
      </c>
      <c r="W143" s="29" t="str">
        <f t="shared" si="18"/>
        <v xml:space="preserve"> </v>
      </c>
      <c r="X143" s="29" t="str">
        <f t="shared" si="19"/>
        <v xml:space="preserve"> </v>
      </c>
      <c r="Y143" s="29" t="str">
        <f t="shared" si="20"/>
        <v xml:space="preserve"> </v>
      </c>
      <c r="Z143" s="29" t="str">
        <f t="shared" si="21"/>
        <v xml:space="preserve"> </v>
      </c>
      <c r="AA143" s="29" t="str">
        <f t="shared" si="22"/>
        <v xml:space="preserve"> </v>
      </c>
      <c r="AB143" s="29" t="str">
        <f t="shared" si="23"/>
        <v xml:space="preserve"> </v>
      </c>
      <c r="AC143" s="29" t="str">
        <f t="shared" si="24"/>
        <v xml:space="preserve"> </v>
      </c>
      <c r="AD143" s="29" t="str">
        <f t="shared" si="25"/>
        <v xml:space="preserve"> </v>
      </c>
      <c r="AE143" s="29" t="str">
        <f t="shared" si="26"/>
        <v xml:space="preserve"> </v>
      </c>
      <c r="AF143" s="29" t="str">
        <f t="shared" si="27"/>
        <v xml:space="preserve"> </v>
      </c>
      <c r="AG143" s="29" t="str">
        <f t="shared" si="28"/>
        <v xml:space="preserve"> </v>
      </c>
      <c r="AH143" s="45" t="str">
        <f t="shared" si="29"/>
        <v xml:space="preserve"> </v>
      </c>
    </row>
    <row r="144" spans="1:34" s="39" customFormat="1" ht="15" x14ac:dyDescent="0.2">
      <c r="A144" s="70" t="s">
        <v>668</v>
      </c>
      <c r="B144" s="160"/>
      <c r="C144" s="160"/>
      <c r="D144" s="160"/>
      <c r="E144" s="160"/>
      <c r="F144" s="160"/>
      <c r="G144" s="86"/>
      <c r="H144" s="86"/>
      <c r="I144" s="86"/>
      <c r="J144" s="86"/>
      <c r="K144" s="86"/>
      <c r="L144" s="86"/>
      <c r="M144" s="86"/>
      <c r="N144" s="86"/>
      <c r="O144" s="86"/>
      <c r="P144" s="86"/>
      <c r="Q144" s="86"/>
      <c r="R144" s="86"/>
      <c r="S144" s="86"/>
      <c r="T144" s="162" t="str">
        <f t="shared" si="16"/>
        <v xml:space="preserve"> </v>
      </c>
      <c r="V144" s="44" t="str">
        <f t="shared" si="17"/>
        <v xml:space="preserve"> </v>
      </c>
      <c r="W144" s="29" t="str">
        <f t="shared" si="18"/>
        <v xml:space="preserve"> </v>
      </c>
      <c r="X144" s="29" t="str">
        <f t="shared" si="19"/>
        <v xml:space="preserve"> </v>
      </c>
      <c r="Y144" s="29" t="str">
        <f t="shared" si="20"/>
        <v xml:space="preserve"> </v>
      </c>
      <c r="Z144" s="29" t="str">
        <f t="shared" si="21"/>
        <v xml:space="preserve"> </v>
      </c>
      <c r="AA144" s="29" t="str">
        <f t="shared" si="22"/>
        <v xml:space="preserve"> </v>
      </c>
      <c r="AB144" s="29" t="str">
        <f t="shared" si="23"/>
        <v xml:space="preserve"> </v>
      </c>
      <c r="AC144" s="29" t="str">
        <f t="shared" si="24"/>
        <v xml:space="preserve"> </v>
      </c>
      <c r="AD144" s="29" t="str">
        <f t="shared" si="25"/>
        <v xml:space="preserve"> </v>
      </c>
      <c r="AE144" s="29" t="str">
        <f t="shared" si="26"/>
        <v xml:space="preserve"> </v>
      </c>
      <c r="AF144" s="29" t="str">
        <f t="shared" si="27"/>
        <v xml:space="preserve"> </v>
      </c>
      <c r="AG144" s="29" t="str">
        <f t="shared" si="28"/>
        <v xml:space="preserve"> </v>
      </c>
      <c r="AH144" s="45" t="str">
        <f t="shared" si="29"/>
        <v xml:space="preserve"> </v>
      </c>
    </row>
    <row r="145" spans="1:34" s="39" customFormat="1" ht="15" x14ac:dyDescent="0.2">
      <c r="A145" s="70" t="s">
        <v>669</v>
      </c>
      <c r="B145" s="160"/>
      <c r="C145" s="160"/>
      <c r="D145" s="160"/>
      <c r="E145" s="160"/>
      <c r="F145" s="160"/>
      <c r="G145" s="86"/>
      <c r="H145" s="86"/>
      <c r="I145" s="86"/>
      <c r="J145" s="86"/>
      <c r="K145" s="86"/>
      <c r="L145" s="86"/>
      <c r="M145" s="86"/>
      <c r="N145" s="86"/>
      <c r="O145" s="86"/>
      <c r="P145" s="86"/>
      <c r="Q145" s="86"/>
      <c r="R145" s="86"/>
      <c r="S145" s="86"/>
      <c r="T145" s="162" t="str">
        <f t="shared" si="16"/>
        <v xml:space="preserve"> </v>
      </c>
      <c r="V145" s="44" t="str">
        <f t="shared" si="17"/>
        <v xml:space="preserve"> </v>
      </c>
      <c r="W145" s="29" t="str">
        <f t="shared" si="18"/>
        <v xml:space="preserve"> </v>
      </c>
      <c r="X145" s="29" t="str">
        <f t="shared" si="19"/>
        <v xml:space="preserve"> </v>
      </c>
      <c r="Y145" s="29" t="str">
        <f t="shared" si="20"/>
        <v xml:space="preserve"> </v>
      </c>
      <c r="Z145" s="29" t="str">
        <f t="shared" si="21"/>
        <v xml:space="preserve"> </v>
      </c>
      <c r="AA145" s="29" t="str">
        <f t="shared" si="22"/>
        <v xml:space="preserve"> </v>
      </c>
      <c r="AB145" s="29" t="str">
        <f t="shared" si="23"/>
        <v xml:space="preserve"> </v>
      </c>
      <c r="AC145" s="29" t="str">
        <f t="shared" si="24"/>
        <v xml:space="preserve"> </v>
      </c>
      <c r="AD145" s="29" t="str">
        <f t="shared" si="25"/>
        <v xml:space="preserve"> </v>
      </c>
      <c r="AE145" s="29" t="str">
        <f t="shared" si="26"/>
        <v xml:space="preserve"> </v>
      </c>
      <c r="AF145" s="29" t="str">
        <f t="shared" si="27"/>
        <v xml:space="preserve"> </v>
      </c>
      <c r="AG145" s="29" t="str">
        <f t="shared" si="28"/>
        <v xml:space="preserve"> </v>
      </c>
      <c r="AH145" s="45" t="str">
        <f t="shared" si="29"/>
        <v xml:space="preserve"> </v>
      </c>
    </row>
    <row r="146" spans="1:34" s="39" customFormat="1" ht="15" x14ac:dyDescent="0.2">
      <c r="A146" s="70" t="s">
        <v>670</v>
      </c>
      <c r="B146" s="160"/>
      <c r="C146" s="160"/>
      <c r="D146" s="160"/>
      <c r="E146" s="160"/>
      <c r="F146" s="160"/>
      <c r="G146" s="86"/>
      <c r="H146" s="86"/>
      <c r="I146" s="86"/>
      <c r="J146" s="86"/>
      <c r="K146" s="86"/>
      <c r="L146" s="86"/>
      <c r="M146" s="86"/>
      <c r="N146" s="86"/>
      <c r="O146" s="86"/>
      <c r="P146" s="86"/>
      <c r="Q146" s="86"/>
      <c r="R146" s="86"/>
      <c r="S146" s="86"/>
      <c r="T146" s="162" t="str">
        <f t="shared" si="16"/>
        <v xml:space="preserve"> </v>
      </c>
      <c r="V146" s="44" t="str">
        <f t="shared" si="17"/>
        <v xml:space="preserve"> </v>
      </c>
      <c r="W146" s="29" t="str">
        <f t="shared" si="18"/>
        <v xml:space="preserve"> </v>
      </c>
      <c r="X146" s="29" t="str">
        <f t="shared" si="19"/>
        <v xml:space="preserve"> </v>
      </c>
      <c r="Y146" s="29" t="str">
        <f t="shared" si="20"/>
        <v xml:space="preserve"> </v>
      </c>
      <c r="Z146" s="29" t="str">
        <f t="shared" si="21"/>
        <v xml:space="preserve"> </v>
      </c>
      <c r="AA146" s="29" t="str">
        <f t="shared" si="22"/>
        <v xml:space="preserve"> </v>
      </c>
      <c r="AB146" s="29" t="str">
        <f t="shared" si="23"/>
        <v xml:space="preserve"> </v>
      </c>
      <c r="AC146" s="29" t="str">
        <f t="shared" si="24"/>
        <v xml:space="preserve"> </v>
      </c>
      <c r="AD146" s="29" t="str">
        <f t="shared" si="25"/>
        <v xml:space="preserve"> </v>
      </c>
      <c r="AE146" s="29" t="str">
        <f t="shared" si="26"/>
        <v xml:space="preserve"> </v>
      </c>
      <c r="AF146" s="29" t="str">
        <f t="shared" si="27"/>
        <v xml:space="preserve"> </v>
      </c>
      <c r="AG146" s="29" t="str">
        <f t="shared" si="28"/>
        <v xml:space="preserve"> </v>
      </c>
      <c r="AH146" s="45" t="str">
        <f t="shared" si="29"/>
        <v xml:space="preserve"> </v>
      </c>
    </row>
    <row r="147" spans="1:34" s="39" customFormat="1" ht="15" x14ac:dyDescent="0.2">
      <c r="A147" s="70" t="s">
        <v>671</v>
      </c>
      <c r="B147" s="160"/>
      <c r="C147" s="160"/>
      <c r="D147" s="160"/>
      <c r="E147" s="160"/>
      <c r="F147" s="160"/>
      <c r="G147" s="86"/>
      <c r="H147" s="86"/>
      <c r="I147" s="86"/>
      <c r="J147" s="86"/>
      <c r="K147" s="86"/>
      <c r="L147" s="86"/>
      <c r="M147" s="86"/>
      <c r="N147" s="86"/>
      <c r="O147" s="86"/>
      <c r="P147" s="86"/>
      <c r="Q147" s="86"/>
      <c r="R147" s="86"/>
      <c r="S147" s="86"/>
      <c r="T147" s="162" t="str">
        <f t="shared" si="16"/>
        <v xml:space="preserve"> </v>
      </c>
      <c r="V147" s="44" t="str">
        <f t="shared" si="17"/>
        <v xml:space="preserve"> </v>
      </c>
      <c r="W147" s="29" t="str">
        <f t="shared" si="18"/>
        <v xml:space="preserve"> </v>
      </c>
      <c r="X147" s="29" t="str">
        <f t="shared" si="19"/>
        <v xml:space="preserve"> </v>
      </c>
      <c r="Y147" s="29" t="str">
        <f t="shared" si="20"/>
        <v xml:space="preserve"> </v>
      </c>
      <c r="Z147" s="29" t="str">
        <f t="shared" si="21"/>
        <v xml:space="preserve"> </v>
      </c>
      <c r="AA147" s="29" t="str">
        <f t="shared" si="22"/>
        <v xml:space="preserve"> </v>
      </c>
      <c r="AB147" s="29" t="str">
        <f t="shared" si="23"/>
        <v xml:space="preserve"> </v>
      </c>
      <c r="AC147" s="29" t="str">
        <f t="shared" si="24"/>
        <v xml:space="preserve"> </v>
      </c>
      <c r="AD147" s="29" t="str">
        <f t="shared" si="25"/>
        <v xml:space="preserve"> </v>
      </c>
      <c r="AE147" s="29" t="str">
        <f t="shared" si="26"/>
        <v xml:space="preserve"> </v>
      </c>
      <c r="AF147" s="29" t="str">
        <f t="shared" si="27"/>
        <v xml:space="preserve"> </v>
      </c>
      <c r="AG147" s="29" t="str">
        <f t="shared" si="28"/>
        <v xml:space="preserve"> </v>
      </c>
      <c r="AH147" s="45" t="str">
        <f t="shared" si="29"/>
        <v xml:space="preserve"> </v>
      </c>
    </row>
    <row r="148" spans="1:34" s="39" customFormat="1" ht="15" x14ac:dyDescent="0.2">
      <c r="A148" s="70" t="s">
        <v>672</v>
      </c>
      <c r="B148" s="160"/>
      <c r="C148" s="160"/>
      <c r="D148" s="160"/>
      <c r="E148" s="160"/>
      <c r="F148" s="160"/>
      <c r="G148" s="86"/>
      <c r="H148" s="86"/>
      <c r="I148" s="86"/>
      <c r="J148" s="86"/>
      <c r="K148" s="86"/>
      <c r="L148" s="86"/>
      <c r="M148" s="86"/>
      <c r="N148" s="86"/>
      <c r="O148" s="86"/>
      <c r="P148" s="86"/>
      <c r="Q148" s="86"/>
      <c r="R148" s="86"/>
      <c r="S148" s="86"/>
      <c r="T148" s="162" t="str">
        <f t="shared" si="16"/>
        <v xml:space="preserve"> </v>
      </c>
      <c r="V148" s="44" t="str">
        <f t="shared" si="17"/>
        <v xml:space="preserve"> </v>
      </c>
      <c r="W148" s="29" t="str">
        <f t="shared" si="18"/>
        <v xml:space="preserve"> </v>
      </c>
      <c r="X148" s="29" t="str">
        <f t="shared" si="19"/>
        <v xml:space="preserve"> </v>
      </c>
      <c r="Y148" s="29" t="str">
        <f t="shared" si="20"/>
        <v xml:space="preserve"> </v>
      </c>
      <c r="Z148" s="29" t="str">
        <f t="shared" si="21"/>
        <v xml:space="preserve"> </v>
      </c>
      <c r="AA148" s="29" t="str">
        <f t="shared" si="22"/>
        <v xml:space="preserve"> </v>
      </c>
      <c r="AB148" s="29" t="str">
        <f t="shared" si="23"/>
        <v xml:space="preserve"> </v>
      </c>
      <c r="AC148" s="29" t="str">
        <f t="shared" si="24"/>
        <v xml:space="preserve"> </v>
      </c>
      <c r="AD148" s="29" t="str">
        <f t="shared" si="25"/>
        <v xml:space="preserve"> </v>
      </c>
      <c r="AE148" s="29" t="str">
        <f t="shared" si="26"/>
        <v xml:space="preserve"> </v>
      </c>
      <c r="AF148" s="29" t="str">
        <f t="shared" si="27"/>
        <v xml:space="preserve"> </v>
      </c>
      <c r="AG148" s="29" t="str">
        <f t="shared" si="28"/>
        <v xml:space="preserve"> </v>
      </c>
      <c r="AH148" s="45" t="str">
        <f t="shared" si="29"/>
        <v xml:space="preserve"> </v>
      </c>
    </row>
    <row r="149" spans="1:34" s="39" customFormat="1" ht="15" x14ac:dyDescent="0.2">
      <c r="A149" s="70" t="s">
        <v>673</v>
      </c>
      <c r="B149" s="160"/>
      <c r="C149" s="160"/>
      <c r="D149" s="160"/>
      <c r="E149" s="160"/>
      <c r="F149" s="160"/>
      <c r="G149" s="86"/>
      <c r="H149" s="86"/>
      <c r="I149" s="86"/>
      <c r="J149" s="86"/>
      <c r="K149" s="86"/>
      <c r="L149" s="86"/>
      <c r="M149" s="86"/>
      <c r="N149" s="86"/>
      <c r="O149" s="86"/>
      <c r="P149" s="86"/>
      <c r="Q149" s="86"/>
      <c r="R149" s="86"/>
      <c r="S149" s="86"/>
      <c r="T149" s="162" t="str">
        <f t="shared" si="16"/>
        <v xml:space="preserve"> </v>
      </c>
      <c r="V149" s="44" t="str">
        <f t="shared" si="17"/>
        <v xml:space="preserve"> </v>
      </c>
      <c r="W149" s="29" t="str">
        <f t="shared" si="18"/>
        <v xml:space="preserve"> </v>
      </c>
      <c r="X149" s="29" t="str">
        <f t="shared" si="19"/>
        <v xml:space="preserve"> </v>
      </c>
      <c r="Y149" s="29" t="str">
        <f t="shared" si="20"/>
        <v xml:space="preserve"> </v>
      </c>
      <c r="Z149" s="29" t="str">
        <f t="shared" si="21"/>
        <v xml:space="preserve"> </v>
      </c>
      <c r="AA149" s="29" t="str">
        <f t="shared" si="22"/>
        <v xml:space="preserve"> </v>
      </c>
      <c r="AB149" s="29" t="str">
        <f t="shared" si="23"/>
        <v xml:space="preserve"> </v>
      </c>
      <c r="AC149" s="29" t="str">
        <f t="shared" si="24"/>
        <v xml:space="preserve"> </v>
      </c>
      <c r="AD149" s="29" t="str">
        <f t="shared" si="25"/>
        <v xml:space="preserve"> </v>
      </c>
      <c r="AE149" s="29" t="str">
        <f t="shared" si="26"/>
        <v xml:space="preserve"> </v>
      </c>
      <c r="AF149" s="29" t="str">
        <f t="shared" si="27"/>
        <v xml:space="preserve"> </v>
      </c>
      <c r="AG149" s="29" t="str">
        <f t="shared" si="28"/>
        <v xml:space="preserve"> </v>
      </c>
      <c r="AH149" s="45" t="str">
        <f t="shared" si="29"/>
        <v xml:space="preserve"> </v>
      </c>
    </row>
    <row r="150" spans="1:34" s="39" customFormat="1" ht="15" x14ac:dyDescent="0.2">
      <c r="A150" s="70" t="s">
        <v>674</v>
      </c>
      <c r="B150" s="160"/>
      <c r="C150" s="160"/>
      <c r="D150" s="160"/>
      <c r="E150" s="160"/>
      <c r="F150" s="160"/>
      <c r="G150" s="86"/>
      <c r="H150" s="86"/>
      <c r="I150" s="86"/>
      <c r="J150" s="86"/>
      <c r="K150" s="86"/>
      <c r="L150" s="86"/>
      <c r="M150" s="86"/>
      <c r="N150" s="86"/>
      <c r="O150" s="86"/>
      <c r="P150" s="86"/>
      <c r="Q150" s="86"/>
      <c r="R150" s="86"/>
      <c r="S150" s="86"/>
      <c r="T150" s="162" t="str">
        <f t="shared" si="16"/>
        <v xml:space="preserve"> </v>
      </c>
      <c r="V150" s="44" t="str">
        <f t="shared" si="17"/>
        <v xml:space="preserve"> </v>
      </c>
      <c r="W150" s="29" t="str">
        <f t="shared" si="18"/>
        <v xml:space="preserve"> </v>
      </c>
      <c r="X150" s="29" t="str">
        <f t="shared" si="19"/>
        <v xml:space="preserve"> </v>
      </c>
      <c r="Y150" s="29" t="str">
        <f t="shared" si="20"/>
        <v xml:space="preserve"> </v>
      </c>
      <c r="Z150" s="29" t="str">
        <f t="shared" si="21"/>
        <v xml:space="preserve"> </v>
      </c>
      <c r="AA150" s="29" t="str">
        <f t="shared" si="22"/>
        <v xml:space="preserve"> </v>
      </c>
      <c r="AB150" s="29" t="str">
        <f t="shared" si="23"/>
        <v xml:space="preserve"> </v>
      </c>
      <c r="AC150" s="29" t="str">
        <f t="shared" si="24"/>
        <v xml:space="preserve"> </v>
      </c>
      <c r="AD150" s="29" t="str">
        <f t="shared" si="25"/>
        <v xml:space="preserve"> </v>
      </c>
      <c r="AE150" s="29" t="str">
        <f t="shared" si="26"/>
        <v xml:space="preserve"> </v>
      </c>
      <c r="AF150" s="29" t="str">
        <f t="shared" si="27"/>
        <v xml:space="preserve"> </v>
      </c>
      <c r="AG150" s="29" t="str">
        <f t="shared" si="28"/>
        <v xml:space="preserve"> </v>
      </c>
      <c r="AH150" s="45" t="str">
        <f t="shared" si="29"/>
        <v xml:space="preserve"> </v>
      </c>
    </row>
    <row r="151" spans="1:34" s="39" customFormat="1" ht="15" x14ac:dyDescent="0.2">
      <c r="A151" s="70" t="s">
        <v>675</v>
      </c>
      <c r="B151" s="160"/>
      <c r="C151" s="160"/>
      <c r="D151" s="160"/>
      <c r="E151" s="160"/>
      <c r="F151" s="160"/>
      <c r="G151" s="86"/>
      <c r="H151" s="86"/>
      <c r="I151" s="86"/>
      <c r="J151" s="86"/>
      <c r="K151" s="86"/>
      <c r="L151" s="86"/>
      <c r="M151" s="86"/>
      <c r="N151" s="86"/>
      <c r="O151" s="86"/>
      <c r="P151" s="86"/>
      <c r="Q151" s="86"/>
      <c r="R151" s="86"/>
      <c r="S151" s="86"/>
      <c r="T151" s="162" t="str">
        <f t="shared" si="16"/>
        <v xml:space="preserve"> </v>
      </c>
      <c r="V151" s="44" t="str">
        <f t="shared" si="17"/>
        <v xml:space="preserve"> </v>
      </c>
      <c r="W151" s="29" t="str">
        <f t="shared" si="18"/>
        <v xml:space="preserve"> </v>
      </c>
      <c r="X151" s="29" t="str">
        <f t="shared" si="19"/>
        <v xml:space="preserve"> </v>
      </c>
      <c r="Y151" s="29" t="str">
        <f t="shared" si="20"/>
        <v xml:space="preserve"> </v>
      </c>
      <c r="Z151" s="29" t="str">
        <f t="shared" si="21"/>
        <v xml:space="preserve"> </v>
      </c>
      <c r="AA151" s="29" t="str">
        <f t="shared" si="22"/>
        <v xml:space="preserve"> </v>
      </c>
      <c r="AB151" s="29" t="str">
        <f t="shared" si="23"/>
        <v xml:space="preserve"> </v>
      </c>
      <c r="AC151" s="29" t="str">
        <f t="shared" si="24"/>
        <v xml:space="preserve"> </v>
      </c>
      <c r="AD151" s="29" t="str">
        <f t="shared" si="25"/>
        <v xml:space="preserve"> </v>
      </c>
      <c r="AE151" s="29" t="str">
        <f t="shared" si="26"/>
        <v xml:space="preserve"> </v>
      </c>
      <c r="AF151" s="29" t="str">
        <f t="shared" si="27"/>
        <v xml:space="preserve"> </v>
      </c>
      <c r="AG151" s="29" t="str">
        <f t="shared" si="28"/>
        <v xml:space="preserve"> </v>
      </c>
      <c r="AH151" s="45" t="str">
        <f t="shared" si="29"/>
        <v xml:space="preserve"> </v>
      </c>
    </row>
    <row r="152" spans="1:34" s="39" customFormat="1" ht="15" x14ac:dyDescent="0.2">
      <c r="A152" s="70" t="s">
        <v>676</v>
      </c>
      <c r="B152" s="160"/>
      <c r="C152" s="160"/>
      <c r="D152" s="160"/>
      <c r="E152" s="160"/>
      <c r="F152" s="160"/>
      <c r="G152" s="86"/>
      <c r="H152" s="86"/>
      <c r="I152" s="86"/>
      <c r="J152" s="86"/>
      <c r="K152" s="86"/>
      <c r="L152" s="86"/>
      <c r="M152" s="86"/>
      <c r="N152" s="86"/>
      <c r="O152" s="86"/>
      <c r="P152" s="86"/>
      <c r="Q152" s="86"/>
      <c r="R152" s="86"/>
      <c r="S152" s="86"/>
      <c r="T152" s="162" t="str">
        <f t="shared" si="16"/>
        <v xml:space="preserve"> </v>
      </c>
      <c r="V152" s="44" t="str">
        <f t="shared" si="17"/>
        <v xml:space="preserve"> </v>
      </c>
      <c r="W152" s="29" t="str">
        <f t="shared" si="18"/>
        <v xml:space="preserve"> </v>
      </c>
      <c r="X152" s="29" t="str">
        <f t="shared" si="19"/>
        <v xml:space="preserve"> </v>
      </c>
      <c r="Y152" s="29" t="str">
        <f t="shared" si="20"/>
        <v xml:space="preserve"> </v>
      </c>
      <c r="Z152" s="29" t="str">
        <f t="shared" si="21"/>
        <v xml:space="preserve"> </v>
      </c>
      <c r="AA152" s="29" t="str">
        <f t="shared" si="22"/>
        <v xml:space="preserve"> </v>
      </c>
      <c r="AB152" s="29" t="str">
        <f t="shared" si="23"/>
        <v xml:space="preserve"> </v>
      </c>
      <c r="AC152" s="29" t="str">
        <f t="shared" si="24"/>
        <v xml:space="preserve"> </v>
      </c>
      <c r="AD152" s="29" t="str">
        <f t="shared" si="25"/>
        <v xml:space="preserve"> </v>
      </c>
      <c r="AE152" s="29" t="str">
        <f t="shared" si="26"/>
        <v xml:space="preserve"> </v>
      </c>
      <c r="AF152" s="29" t="str">
        <f t="shared" si="27"/>
        <v xml:space="preserve"> </v>
      </c>
      <c r="AG152" s="29" t="str">
        <f t="shared" si="28"/>
        <v xml:space="preserve"> </v>
      </c>
      <c r="AH152" s="45" t="str">
        <f t="shared" si="29"/>
        <v xml:space="preserve"> </v>
      </c>
    </row>
    <row r="153" spans="1:34" s="39" customFormat="1" ht="15" x14ac:dyDescent="0.2">
      <c r="A153" s="70" t="s">
        <v>677</v>
      </c>
      <c r="B153" s="160"/>
      <c r="C153" s="160"/>
      <c r="D153" s="160"/>
      <c r="E153" s="160"/>
      <c r="F153" s="160"/>
      <c r="G153" s="86"/>
      <c r="H153" s="86"/>
      <c r="I153" s="86"/>
      <c r="J153" s="86"/>
      <c r="K153" s="86"/>
      <c r="L153" s="86"/>
      <c r="M153" s="86"/>
      <c r="N153" s="86"/>
      <c r="O153" s="86"/>
      <c r="P153" s="86"/>
      <c r="Q153" s="86"/>
      <c r="R153" s="86"/>
      <c r="S153" s="86"/>
      <c r="T153" s="162" t="str">
        <f t="shared" si="16"/>
        <v xml:space="preserve"> </v>
      </c>
      <c r="V153" s="44" t="str">
        <f t="shared" si="17"/>
        <v xml:space="preserve"> </v>
      </c>
      <c r="W153" s="29" t="str">
        <f t="shared" si="18"/>
        <v xml:space="preserve"> </v>
      </c>
      <c r="X153" s="29" t="str">
        <f t="shared" si="19"/>
        <v xml:space="preserve"> </v>
      </c>
      <c r="Y153" s="29" t="str">
        <f t="shared" si="20"/>
        <v xml:space="preserve"> </v>
      </c>
      <c r="Z153" s="29" t="str">
        <f t="shared" si="21"/>
        <v xml:space="preserve"> </v>
      </c>
      <c r="AA153" s="29" t="str">
        <f t="shared" si="22"/>
        <v xml:space="preserve"> </v>
      </c>
      <c r="AB153" s="29" t="str">
        <f t="shared" si="23"/>
        <v xml:space="preserve"> </v>
      </c>
      <c r="AC153" s="29" t="str">
        <f t="shared" si="24"/>
        <v xml:space="preserve"> </v>
      </c>
      <c r="AD153" s="29" t="str">
        <f t="shared" si="25"/>
        <v xml:space="preserve"> </v>
      </c>
      <c r="AE153" s="29" t="str">
        <f t="shared" si="26"/>
        <v xml:space="preserve"> </v>
      </c>
      <c r="AF153" s="29" t="str">
        <f t="shared" si="27"/>
        <v xml:space="preserve"> </v>
      </c>
      <c r="AG153" s="29" t="str">
        <f t="shared" si="28"/>
        <v xml:space="preserve"> </v>
      </c>
      <c r="AH153" s="45" t="str">
        <f t="shared" si="29"/>
        <v xml:space="preserve"> </v>
      </c>
    </row>
    <row r="154" spans="1:34" s="39" customFormat="1" ht="15" x14ac:dyDescent="0.2">
      <c r="A154" s="70" t="s">
        <v>678</v>
      </c>
      <c r="B154" s="160"/>
      <c r="C154" s="160"/>
      <c r="D154" s="160"/>
      <c r="E154" s="160"/>
      <c r="F154" s="160"/>
      <c r="G154" s="86"/>
      <c r="H154" s="86"/>
      <c r="I154" s="86"/>
      <c r="J154" s="86"/>
      <c r="K154" s="86"/>
      <c r="L154" s="86"/>
      <c r="M154" s="86"/>
      <c r="N154" s="86"/>
      <c r="O154" s="86"/>
      <c r="P154" s="86"/>
      <c r="Q154" s="86"/>
      <c r="R154" s="86"/>
      <c r="S154" s="86"/>
      <c r="T154" s="162" t="str">
        <f t="shared" si="16"/>
        <v xml:space="preserve"> </v>
      </c>
      <c r="V154" s="44" t="str">
        <f t="shared" si="17"/>
        <v xml:space="preserve"> </v>
      </c>
      <c r="W154" s="29" t="str">
        <f t="shared" si="18"/>
        <v xml:space="preserve"> </v>
      </c>
      <c r="X154" s="29" t="str">
        <f t="shared" si="19"/>
        <v xml:space="preserve"> </v>
      </c>
      <c r="Y154" s="29" t="str">
        <f t="shared" si="20"/>
        <v xml:space="preserve"> </v>
      </c>
      <c r="Z154" s="29" t="str">
        <f t="shared" si="21"/>
        <v xml:space="preserve"> </v>
      </c>
      <c r="AA154" s="29" t="str">
        <f t="shared" si="22"/>
        <v xml:space="preserve"> </v>
      </c>
      <c r="AB154" s="29" t="str">
        <f t="shared" si="23"/>
        <v xml:space="preserve"> </v>
      </c>
      <c r="AC154" s="29" t="str">
        <f t="shared" si="24"/>
        <v xml:space="preserve"> </v>
      </c>
      <c r="AD154" s="29" t="str">
        <f t="shared" si="25"/>
        <v xml:space="preserve"> </v>
      </c>
      <c r="AE154" s="29" t="str">
        <f t="shared" si="26"/>
        <v xml:space="preserve"> </v>
      </c>
      <c r="AF154" s="29" t="str">
        <f t="shared" si="27"/>
        <v xml:space="preserve"> </v>
      </c>
      <c r="AG154" s="29" t="str">
        <f t="shared" si="28"/>
        <v xml:space="preserve"> </v>
      </c>
      <c r="AH154" s="45" t="str">
        <f t="shared" si="29"/>
        <v xml:space="preserve"> </v>
      </c>
    </row>
    <row r="155" spans="1:34" s="39" customFormat="1" ht="15" x14ac:dyDescent="0.2">
      <c r="A155" s="70" t="s">
        <v>679</v>
      </c>
      <c r="B155" s="160"/>
      <c r="C155" s="160"/>
      <c r="D155" s="160"/>
      <c r="E155" s="160"/>
      <c r="F155" s="160"/>
      <c r="G155" s="86"/>
      <c r="H155" s="86"/>
      <c r="I155" s="86"/>
      <c r="J155" s="86"/>
      <c r="K155" s="86"/>
      <c r="L155" s="86"/>
      <c r="M155" s="86"/>
      <c r="N155" s="86"/>
      <c r="O155" s="86"/>
      <c r="P155" s="86"/>
      <c r="Q155" s="86"/>
      <c r="R155" s="86"/>
      <c r="S155" s="86"/>
      <c r="T155" s="162" t="str">
        <f t="shared" si="16"/>
        <v xml:space="preserve"> </v>
      </c>
      <c r="V155" s="44" t="str">
        <f t="shared" si="17"/>
        <v xml:space="preserve"> </v>
      </c>
      <c r="W155" s="29" t="str">
        <f t="shared" si="18"/>
        <v xml:space="preserve"> </v>
      </c>
      <c r="X155" s="29" t="str">
        <f t="shared" si="19"/>
        <v xml:space="preserve"> </v>
      </c>
      <c r="Y155" s="29" t="str">
        <f t="shared" si="20"/>
        <v xml:space="preserve"> </v>
      </c>
      <c r="Z155" s="29" t="str">
        <f t="shared" si="21"/>
        <v xml:space="preserve"> </v>
      </c>
      <c r="AA155" s="29" t="str">
        <f t="shared" si="22"/>
        <v xml:space="preserve"> </v>
      </c>
      <c r="AB155" s="29" t="str">
        <f t="shared" si="23"/>
        <v xml:space="preserve"> </v>
      </c>
      <c r="AC155" s="29" t="str">
        <f t="shared" si="24"/>
        <v xml:space="preserve"> </v>
      </c>
      <c r="AD155" s="29" t="str">
        <f t="shared" si="25"/>
        <v xml:space="preserve"> </v>
      </c>
      <c r="AE155" s="29" t="str">
        <f t="shared" si="26"/>
        <v xml:space="preserve"> </v>
      </c>
      <c r="AF155" s="29" t="str">
        <f t="shared" si="27"/>
        <v xml:space="preserve"> </v>
      </c>
      <c r="AG155" s="29" t="str">
        <f t="shared" si="28"/>
        <v xml:space="preserve"> </v>
      </c>
      <c r="AH155" s="45" t="str">
        <f t="shared" si="29"/>
        <v xml:space="preserve"> </v>
      </c>
    </row>
    <row r="156" spans="1:34" s="39" customFormat="1" ht="15" x14ac:dyDescent="0.2">
      <c r="A156" s="70" t="s">
        <v>680</v>
      </c>
      <c r="B156" s="160"/>
      <c r="C156" s="160"/>
      <c r="D156" s="160"/>
      <c r="E156" s="160"/>
      <c r="F156" s="160"/>
      <c r="G156" s="86"/>
      <c r="H156" s="86"/>
      <c r="I156" s="86"/>
      <c r="J156" s="86"/>
      <c r="K156" s="86"/>
      <c r="L156" s="86"/>
      <c r="M156" s="86"/>
      <c r="N156" s="86"/>
      <c r="O156" s="86"/>
      <c r="P156" s="86"/>
      <c r="Q156" s="86"/>
      <c r="R156" s="86"/>
      <c r="S156" s="86"/>
      <c r="T156" s="162" t="str">
        <f t="shared" si="16"/>
        <v xml:space="preserve"> </v>
      </c>
      <c r="V156" s="44" t="str">
        <f t="shared" si="17"/>
        <v xml:space="preserve"> </v>
      </c>
      <c r="W156" s="29" t="str">
        <f t="shared" si="18"/>
        <v xml:space="preserve"> </v>
      </c>
      <c r="X156" s="29" t="str">
        <f t="shared" si="19"/>
        <v xml:space="preserve"> </v>
      </c>
      <c r="Y156" s="29" t="str">
        <f t="shared" si="20"/>
        <v xml:space="preserve"> </v>
      </c>
      <c r="Z156" s="29" t="str">
        <f t="shared" si="21"/>
        <v xml:space="preserve"> </v>
      </c>
      <c r="AA156" s="29" t="str">
        <f t="shared" si="22"/>
        <v xml:space="preserve"> </v>
      </c>
      <c r="AB156" s="29" t="str">
        <f t="shared" si="23"/>
        <v xml:space="preserve"> </v>
      </c>
      <c r="AC156" s="29" t="str">
        <f t="shared" si="24"/>
        <v xml:space="preserve"> </v>
      </c>
      <c r="AD156" s="29" t="str">
        <f t="shared" si="25"/>
        <v xml:space="preserve"> </v>
      </c>
      <c r="AE156" s="29" t="str">
        <f t="shared" si="26"/>
        <v xml:space="preserve"> </v>
      </c>
      <c r="AF156" s="29" t="str">
        <f t="shared" si="27"/>
        <v xml:space="preserve"> </v>
      </c>
      <c r="AG156" s="29" t="str">
        <f t="shared" si="28"/>
        <v xml:space="preserve"> </v>
      </c>
      <c r="AH156" s="45" t="str">
        <f t="shared" si="29"/>
        <v xml:space="preserve"> </v>
      </c>
    </row>
    <row r="157" spans="1:34" s="39" customFormat="1" ht="15" x14ac:dyDescent="0.2">
      <c r="A157" s="70" t="s">
        <v>681</v>
      </c>
      <c r="B157" s="160"/>
      <c r="C157" s="160"/>
      <c r="D157" s="160"/>
      <c r="E157" s="160"/>
      <c r="F157" s="160"/>
      <c r="G157" s="86"/>
      <c r="H157" s="86"/>
      <c r="I157" s="86"/>
      <c r="J157" s="86"/>
      <c r="K157" s="86"/>
      <c r="L157" s="86"/>
      <c r="M157" s="86"/>
      <c r="N157" s="86"/>
      <c r="O157" s="86"/>
      <c r="P157" s="86"/>
      <c r="Q157" s="86"/>
      <c r="R157" s="86"/>
      <c r="S157" s="86"/>
      <c r="T157" s="162" t="str">
        <f t="shared" si="16"/>
        <v xml:space="preserve"> </v>
      </c>
      <c r="V157" s="44" t="str">
        <f t="shared" si="17"/>
        <v xml:space="preserve"> </v>
      </c>
      <c r="W157" s="29" t="str">
        <f t="shared" si="18"/>
        <v xml:space="preserve"> </v>
      </c>
      <c r="X157" s="29" t="str">
        <f t="shared" si="19"/>
        <v xml:space="preserve"> </v>
      </c>
      <c r="Y157" s="29" t="str">
        <f t="shared" si="20"/>
        <v xml:space="preserve"> </v>
      </c>
      <c r="Z157" s="29" t="str">
        <f t="shared" si="21"/>
        <v xml:space="preserve"> </v>
      </c>
      <c r="AA157" s="29" t="str">
        <f t="shared" si="22"/>
        <v xml:space="preserve"> </v>
      </c>
      <c r="AB157" s="29" t="str">
        <f t="shared" si="23"/>
        <v xml:space="preserve"> </v>
      </c>
      <c r="AC157" s="29" t="str">
        <f t="shared" si="24"/>
        <v xml:space="preserve"> </v>
      </c>
      <c r="AD157" s="29" t="str">
        <f t="shared" si="25"/>
        <v xml:space="preserve"> </v>
      </c>
      <c r="AE157" s="29" t="str">
        <f t="shared" si="26"/>
        <v xml:space="preserve"> </v>
      </c>
      <c r="AF157" s="29" t="str">
        <f t="shared" si="27"/>
        <v xml:space="preserve"> </v>
      </c>
      <c r="AG157" s="29" t="str">
        <f t="shared" si="28"/>
        <v xml:space="preserve"> </v>
      </c>
      <c r="AH157" s="45" t="str">
        <f t="shared" si="29"/>
        <v xml:space="preserve"> </v>
      </c>
    </row>
    <row r="158" spans="1:34" s="39" customFormat="1" ht="15" x14ac:dyDescent="0.2">
      <c r="A158" s="70" t="s">
        <v>682</v>
      </c>
      <c r="B158" s="160"/>
      <c r="C158" s="160"/>
      <c r="D158" s="160"/>
      <c r="E158" s="160"/>
      <c r="F158" s="160"/>
      <c r="G158" s="86"/>
      <c r="H158" s="86"/>
      <c r="I158" s="86"/>
      <c r="J158" s="86"/>
      <c r="K158" s="86"/>
      <c r="L158" s="86"/>
      <c r="M158" s="86"/>
      <c r="N158" s="86"/>
      <c r="O158" s="86"/>
      <c r="P158" s="86"/>
      <c r="Q158" s="86"/>
      <c r="R158" s="86"/>
      <c r="S158" s="86"/>
      <c r="T158" s="162" t="str">
        <f t="shared" si="16"/>
        <v xml:space="preserve"> </v>
      </c>
      <c r="V158" s="44" t="str">
        <f t="shared" si="17"/>
        <v xml:space="preserve"> </v>
      </c>
      <c r="W158" s="29" t="str">
        <f t="shared" si="18"/>
        <v xml:space="preserve"> </v>
      </c>
      <c r="X158" s="29" t="str">
        <f t="shared" si="19"/>
        <v xml:space="preserve"> </v>
      </c>
      <c r="Y158" s="29" t="str">
        <f t="shared" si="20"/>
        <v xml:space="preserve"> </v>
      </c>
      <c r="Z158" s="29" t="str">
        <f t="shared" si="21"/>
        <v xml:space="preserve"> </v>
      </c>
      <c r="AA158" s="29" t="str">
        <f t="shared" si="22"/>
        <v xml:space="preserve"> </v>
      </c>
      <c r="AB158" s="29" t="str">
        <f t="shared" si="23"/>
        <v xml:space="preserve"> </v>
      </c>
      <c r="AC158" s="29" t="str">
        <f t="shared" si="24"/>
        <v xml:space="preserve"> </v>
      </c>
      <c r="AD158" s="29" t="str">
        <f t="shared" si="25"/>
        <v xml:space="preserve"> </v>
      </c>
      <c r="AE158" s="29" t="str">
        <f t="shared" si="26"/>
        <v xml:space="preserve"> </v>
      </c>
      <c r="AF158" s="29" t="str">
        <f t="shared" si="27"/>
        <v xml:space="preserve"> </v>
      </c>
      <c r="AG158" s="29" t="str">
        <f t="shared" si="28"/>
        <v xml:space="preserve"> </v>
      </c>
      <c r="AH158" s="45" t="str">
        <f t="shared" si="29"/>
        <v xml:space="preserve"> </v>
      </c>
    </row>
    <row r="159" spans="1:34" s="39" customFormat="1" ht="15" x14ac:dyDescent="0.2">
      <c r="A159" s="70" t="s">
        <v>683</v>
      </c>
      <c r="B159" s="160"/>
      <c r="C159" s="160"/>
      <c r="D159" s="160"/>
      <c r="E159" s="160"/>
      <c r="F159" s="160"/>
      <c r="G159" s="86"/>
      <c r="H159" s="86"/>
      <c r="I159" s="86"/>
      <c r="J159" s="86"/>
      <c r="K159" s="86"/>
      <c r="L159" s="86"/>
      <c r="M159" s="86"/>
      <c r="N159" s="86"/>
      <c r="O159" s="86"/>
      <c r="P159" s="86"/>
      <c r="Q159" s="86"/>
      <c r="R159" s="86"/>
      <c r="S159" s="86"/>
      <c r="T159" s="162" t="str">
        <f t="shared" si="16"/>
        <v xml:space="preserve"> </v>
      </c>
      <c r="V159" s="44" t="str">
        <f t="shared" si="17"/>
        <v xml:space="preserve"> </v>
      </c>
      <c r="W159" s="29" t="str">
        <f t="shared" si="18"/>
        <v xml:space="preserve"> </v>
      </c>
      <c r="X159" s="29" t="str">
        <f t="shared" si="19"/>
        <v xml:space="preserve"> </v>
      </c>
      <c r="Y159" s="29" t="str">
        <f t="shared" si="20"/>
        <v xml:space="preserve"> </v>
      </c>
      <c r="Z159" s="29" t="str">
        <f t="shared" si="21"/>
        <v xml:space="preserve"> </v>
      </c>
      <c r="AA159" s="29" t="str">
        <f t="shared" si="22"/>
        <v xml:space="preserve"> </v>
      </c>
      <c r="AB159" s="29" t="str">
        <f t="shared" si="23"/>
        <v xml:space="preserve"> </v>
      </c>
      <c r="AC159" s="29" t="str">
        <f t="shared" si="24"/>
        <v xml:space="preserve"> </v>
      </c>
      <c r="AD159" s="29" t="str">
        <f t="shared" si="25"/>
        <v xml:space="preserve"> </v>
      </c>
      <c r="AE159" s="29" t="str">
        <f t="shared" si="26"/>
        <v xml:space="preserve"> </v>
      </c>
      <c r="AF159" s="29" t="str">
        <f t="shared" si="27"/>
        <v xml:space="preserve"> </v>
      </c>
      <c r="AG159" s="29" t="str">
        <f t="shared" si="28"/>
        <v xml:space="preserve"> </v>
      </c>
      <c r="AH159" s="45" t="str">
        <f t="shared" si="29"/>
        <v xml:space="preserve"> </v>
      </c>
    </row>
    <row r="160" spans="1:34" s="39" customFormat="1" ht="15" x14ac:dyDescent="0.2">
      <c r="A160" s="70" t="s">
        <v>684</v>
      </c>
      <c r="B160" s="160"/>
      <c r="C160" s="160"/>
      <c r="D160" s="160"/>
      <c r="E160" s="160"/>
      <c r="F160" s="160"/>
      <c r="G160" s="86"/>
      <c r="H160" s="86"/>
      <c r="I160" s="86"/>
      <c r="J160" s="86"/>
      <c r="K160" s="86"/>
      <c r="L160" s="86"/>
      <c r="M160" s="86"/>
      <c r="N160" s="86"/>
      <c r="O160" s="86"/>
      <c r="P160" s="86"/>
      <c r="Q160" s="86"/>
      <c r="R160" s="86"/>
      <c r="S160" s="86"/>
      <c r="T160" s="162" t="str">
        <f t="shared" si="16"/>
        <v xml:space="preserve"> </v>
      </c>
      <c r="V160" s="44" t="str">
        <f t="shared" si="17"/>
        <v xml:space="preserve"> </v>
      </c>
      <c r="W160" s="29" t="str">
        <f t="shared" si="18"/>
        <v xml:space="preserve"> </v>
      </c>
      <c r="X160" s="29" t="str">
        <f t="shared" si="19"/>
        <v xml:space="preserve"> </v>
      </c>
      <c r="Y160" s="29" t="str">
        <f t="shared" si="20"/>
        <v xml:space="preserve"> </v>
      </c>
      <c r="Z160" s="29" t="str">
        <f t="shared" si="21"/>
        <v xml:space="preserve"> </v>
      </c>
      <c r="AA160" s="29" t="str">
        <f t="shared" si="22"/>
        <v xml:space="preserve"> </v>
      </c>
      <c r="AB160" s="29" t="str">
        <f t="shared" si="23"/>
        <v xml:space="preserve"> </v>
      </c>
      <c r="AC160" s="29" t="str">
        <f t="shared" si="24"/>
        <v xml:space="preserve"> </v>
      </c>
      <c r="AD160" s="29" t="str">
        <f t="shared" si="25"/>
        <v xml:space="preserve"> </v>
      </c>
      <c r="AE160" s="29" t="str">
        <f t="shared" si="26"/>
        <v xml:space="preserve"> </v>
      </c>
      <c r="AF160" s="29" t="str">
        <f t="shared" si="27"/>
        <v xml:space="preserve"> </v>
      </c>
      <c r="AG160" s="29" t="str">
        <f t="shared" si="28"/>
        <v xml:space="preserve"> </v>
      </c>
      <c r="AH160" s="45" t="str">
        <f t="shared" si="29"/>
        <v xml:space="preserve"> </v>
      </c>
    </row>
    <row r="161" spans="1:34" s="39" customFormat="1" ht="15" x14ac:dyDescent="0.2">
      <c r="A161" s="70" t="s">
        <v>685</v>
      </c>
      <c r="B161" s="160"/>
      <c r="C161" s="160"/>
      <c r="D161" s="160"/>
      <c r="E161" s="160"/>
      <c r="F161" s="160"/>
      <c r="G161" s="86"/>
      <c r="H161" s="86"/>
      <c r="I161" s="86"/>
      <c r="J161" s="86"/>
      <c r="K161" s="86"/>
      <c r="L161" s="86"/>
      <c r="M161" s="86"/>
      <c r="N161" s="86"/>
      <c r="O161" s="86"/>
      <c r="P161" s="86"/>
      <c r="Q161" s="86"/>
      <c r="R161" s="86"/>
      <c r="S161" s="86"/>
      <c r="T161" s="162" t="str">
        <f t="shared" si="16"/>
        <v xml:space="preserve"> </v>
      </c>
      <c r="V161" s="44" t="str">
        <f t="shared" si="17"/>
        <v xml:space="preserve"> </v>
      </c>
      <c r="W161" s="29" t="str">
        <f t="shared" si="18"/>
        <v xml:space="preserve"> </v>
      </c>
      <c r="X161" s="29" t="str">
        <f t="shared" si="19"/>
        <v xml:space="preserve"> </v>
      </c>
      <c r="Y161" s="29" t="str">
        <f t="shared" si="20"/>
        <v xml:space="preserve"> </v>
      </c>
      <c r="Z161" s="29" t="str">
        <f t="shared" si="21"/>
        <v xml:space="preserve"> </v>
      </c>
      <c r="AA161" s="29" t="str">
        <f t="shared" si="22"/>
        <v xml:space="preserve"> </v>
      </c>
      <c r="AB161" s="29" t="str">
        <f t="shared" si="23"/>
        <v xml:space="preserve"> </v>
      </c>
      <c r="AC161" s="29" t="str">
        <f t="shared" si="24"/>
        <v xml:space="preserve"> </v>
      </c>
      <c r="AD161" s="29" t="str">
        <f t="shared" si="25"/>
        <v xml:space="preserve"> </v>
      </c>
      <c r="AE161" s="29" t="str">
        <f t="shared" si="26"/>
        <v xml:space="preserve"> </v>
      </c>
      <c r="AF161" s="29" t="str">
        <f t="shared" si="27"/>
        <v xml:space="preserve"> </v>
      </c>
      <c r="AG161" s="29" t="str">
        <f t="shared" si="28"/>
        <v xml:space="preserve"> </v>
      </c>
      <c r="AH161" s="45" t="str">
        <f t="shared" si="29"/>
        <v xml:space="preserve"> </v>
      </c>
    </row>
    <row r="162" spans="1:34" s="39" customFormat="1" ht="15" x14ac:dyDescent="0.2">
      <c r="A162" s="70" t="s">
        <v>686</v>
      </c>
      <c r="B162" s="160"/>
      <c r="C162" s="160"/>
      <c r="D162" s="160"/>
      <c r="E162" s="160"/>
      <c r="F162" s="160"/>
      <c r="G162" s="86"/>
      <c r="H162" s="86"/>
      <c r="I162" s="86"/>
      <c r="J162" s="86"/>
      <c r="K162" s="86"/>
      <c r="L162" s="86"/>
      <c r="M162" s="86"/>
      <c r="N162" s="86"/>
      <c r="O162" s="86"/>
      <c r="P162" s="86"/>
      <c r="Q162" s="86"/>
      <c r="R162" s="86"/>
      <c r="S162" s="86"/>
      <c r="T162" s="162" t="str">
        <f t="shared" ref="T162:T225" si="30">IF(COUNT(V162:AH162)=0," ",AVERAGE(V162:AH162))</f>
        <v xml:space="preserve"> </v>
      </c>
      <c r="V162" s="44" t="str">
        <f t="shared" ref="V162:V225" si="31">IF($B162&lt;&gt;"",IF(G162=1,1,IF(G162=3,0,IF(G162=2,0.5," ")))," ")</f>
        <v xml:space="preserve"> </v>
      </c>
      <c r="W162" s="29" t="str">
        <f t="shared" ref="W162:W225" si="32">IF($B162&lt;&gt;"",IF(H162=1,1,IF(H162=3,0,IF(H162=2,0.5," ")))," ")</f>
        <v xml:space="preserve"> </v>
      </c>
      <c r="X162" s="29" t="str">
        <f t="shared" ref="X162:X225" si="33">IF($B162&lt;&gt;"",IF(I162=1,1,IF(I162=3,0,IF(I162=2,0.5," ")))," ")</f>
        <v xml:space="preserve"> </v>
      </c>
      <c r="Y162" s="29" t="str">
        <f t="shared" ref="Y162:Y225" si="34">IF($B162&lt;&gt;"",IF(J162=1,1,IF(J162=3,0,IF(J162=2,0.5," ")))," ")</f>
        <v xml:space="preserve"> </v>
      </c>
      <c r="Z162" s="29" t="str">
        <f t="shared" ref="Z162:Z225" si="35">IF($B162&lt;&gt;"",IF(K162=1,1,IF(K162=3,0,IF(K162=2,0.5," ")))," ")</f>
        <v xml:space="preserve"> </v>
      </c>
      <c r="AA162" s="29" t="str">
        <f t="shared" ref="AA162:AA225" si="36">IF($B162&lt;&gt;"",IF(L162=1,1,IF(L162=3,0,IF(L162=2,0.5," ")))," ")</f>
        <v xml:space="preserve"> </v>
      </c>
      <c r="AB162" s="29" t="str">
        <f t="shared" ref="AB162:AB225" si="37">IF($B162&lt;&gt;"",IF(M162=1,1,IF(M162=3,0,IF(M162=2,0.5," ")))," ")</f>
        <v xml:space="preserve"> </v>
      </c>
      <c r="AC162" s="29" t="str">
        <f t="shared" ref="AC162:AC225" si="38">IF($B162&lt;&gt;"",IF(N162=1,1,IF(N162=3,0,IF(N162=2,0.5," ")))," ")</f>
        <v xml:space="preserve"> </v>
      </c>
      <c r="AD162" s="29" t="str">
        <f t="shared" ref="AD162:AD225" si="39">IF($B162&lt;&gt;"",IF(O162=1,1,IF(O162=3,0,IF(O162=2,0.5," ")))," ")</f>
        <v xml:space="preserve"> </v>
      </c>
      <c r="AE162" s="29" t="str">
        <f t="shared" ref="AE162:AE225" si="40">IF($B162&lt;&gt;"",IF(P162=1,1,IF(P162=3,0,IF(P162=2,0.5," ")))," ")</f>
        <v xml:space="preserve"> </v>
      </c>
      <c r="AF162" s="29" t="str">
        <f t="shared" ref="AF162:AF225" si="41">IF($B162&lt;&gt;"",IF(Q162=1,1,IF(Q162=3,0,IF(Q162=2,0.5," ")))," ")</f>
        <v xml:space="preserve"> </v>
      </c>
      <c r="AG162" s="29" t="str">
        <f t="shared" ref="AG162:AG225" si="42">IF($B162&lt;&gt;"",IF(R162=1,1,IF(R162=3,0,IF(R162=2,0.5," ")))," ")</f>
        <v xml:space="preserve"> </v>
      </c>
      <c r="AH162" s="45" t="str">
        <f t="shared" ref="AH162:AH225" si="43">IF($B162&lt;&gt;"",IF(S162=1,1,IF(S162=3,0,IF(S162=2,0.5," ")))," ")</f>
        <v xml:space="preserve"> </v>
      </c>
    </row>
    <row r="163" spans="1:34" s="39" customFormat="1" ht="15" x14ac:dyDescent="0.2">
      <c r="A163" s="70" t="s">
        <v>687</v>
      </c>
      <c r="B163" s="160"/>
      <c r="C163" s="160"/>
      <c r="D163" s="160"/>
      <c r="E163" s="160"/>
      <c r="F163" s="160"/>
      <c r="G163" s="86"/>
      <c r="H163" s="86"/>
      <c r="I163" s="86"/>
      <c r="J163" s="86"/>
      <c r="K163" s="86"/>
      <c r="L163" s="86"/>
      <c r="M163" s="86"/>
      <c r="N163" s="86"/>
      <c r="O163" s="86"/>
      <c r="P163" s="86"/>
      <c r="Q163" s="86"/>
      <c r="R163" s="86"/>
      <c r="S163" s="86"/>
      <c r="T163" s="162" t="str">
        <f t="shared" si="30"/>
        <v xml:space="preserve"> </v>
      </c>
      <c r="V163" s="44" t="str">
        <f t="shared" si="31"/>
        <v xml:space="preserve"> </v>
      </c>
      <c r="W163" s="29" t="str">
        <f t="shared" si="32"/>
        <v xml:space="preserve"> </v>
      </c>
      <c r="X163" s="29" t="str">
        <f t="shared" si="33"/>
        <v xml:space="preserve"> </v>
      </c>
      <c r="Y163" s="29" t="str">
        <f t="shared" si="34"/>
        <v xml:space="preserve"> </v>
      </c>
      <c r="Z163" s="29" t="str">
        <f t="shared" si="35"/>
        <v xml:space="preserve"> </v>
      </c>
      <c r="AA163" s="29" t="str">
        <f t="shared" si="36"/>
        <v xml:space="preserve"> </v>
      </c>
      <c r="AB163" s="29" t="str">
        <f t="shared" si="37"/>
        <v xml:space="preserve"> </v>
      </c>
      <c r="AC163" s="29" t="str">
        <f t="shared" si="38"/>
        <v xml:space="preserve"> </v>
      </c>
      <c r="AD163" s="29" t="str">
        <f t="shared" si="39"/>
        <v xml:space="preserve"> </v>
      </c>
      <c r="AE163" s="29" t="str">
        <f t="shared" si="40"/>
        <v xml:space="preserve"> </v>
      </c>
      <c r="AF163" s="29" t="str">
        <f t="shared" si="41"/>
        <v xml:space="preserve"> </v>
      </c>
      <c r="AG163" s="29" t="str">
        <f t="shared" si="42"/>
        <v xml:space="preserve"> </v>
      </c>
      <c r="AH163" s="45" t="str">
        <f t="shared" si="43"/>
        <v xml:space="preserve"> </v>
      </c>
    </row>
    <row r="164" spans="1:34" s="39" customFormat="1" ht="15" x14ac:dyDescent="0.2">
      <c r="A164" s="70" t="s">
        <v>688</v>
      </c>
      <c r="B164" s="160"/>
      <c r="C164" s="160"/>
      <c r="D164" s="160"/>
      <c r="E164" s="160"/>
      <c r="F164" s="160"/>
      <c r="G164" s="86"/>
      <c r="H164" s="86"/>
      <c r="I164" s="86"/>
      <c r="J164" s="86"/>
      <c r="K164" s="86"/>
      <c r="L164" s="86"/>
      <c r="M164" s="86"/>
      <c r="N164" s="86"/>
      <c r="O164" s="86"/>
      <c r="P164" s="86"/>
      <c r="Q164" s="86"/>
      <c r="R164" s="86"/>
      <c r="S164" s="86"/>
      <c r="T164" s="162" t="str">
        <f t="shared" si="30"/>
        <v xml:space="preserve"> </v>
      </c>
      <c r="V164" s="44" t="str">
        <f t="shared" si="31"/>
        <v xml:space="preserve"> </v>
      </c>
      <c r="W164" s="29" t="str">
        <f t="shared" si="32"/>
        <v xml:space="preserve"> </v>
      </c>
      <c r="X164" s="29" t="str">
        <f t="shared" si="33"/>
        <v xml:space="preserve"> </v>
      </c>
      <c r="Y164" s="29" t="str">
        <f t="shared" si="34"/>
        <v xml:space="preserve"> </v>
      </c>
      <c r="Z164" s="29" t="str">
        <f t="shared" si="35"/>
        <v xml:space="preserve"> </v>
      </c>
      <c r="AA164" s="29" t="str">
        <f t="shared" si="36"/>
        <v xml:space="preserve"> </v>
      </c>
      <c r="AB164" s="29" t="str">
        <f t="shared" si="37"/>
        <v xml:space="preserve"> </v>
      </c>
      <c r="AC164" s="29" t="str">
        <f t="shared" si="38"/>
        <v xml:space="preserve"> </v>
      </c>
      <c r="AD164" s="29" t="str">
        <f t="shared" si="39"/>
        <v xml:space="preserve"> </v>
      </c>
      <c r="AE164" s="29" t="str">
        <f t="shared" si="40"/>
        <v xml:space="preserve"> </v>
      </c>
      <c r="AF164" s="29" t="str">
        <f t="shared" si="41"/>
        <v xml:space="preserve"> </v>
      </c>
      <c r="AG164" s="29" t="str">
        <f t="shared" si="42"/>
        <v xml:space="preserve"> </v>
      </c>
      <c r="AH164" s="45" t="str">
        <f t="shared" si="43"/>
        <v xml:space="preserve"> </v>
      </c>
    </row>
    <row r="165" spans="1:34" s="39" customFormat="1" ht="15" x14ac:dyDescent="0.2">
      <c r="A165" s="70" t="s">
        <v>689</v>
      </c>
      <c r="B165" s="160"/>
      <c r="C165" s="160"/>
      <c r="D165" s="160"/>
      <c r="E165" s="160"/>
      <c r="F165" s="160"/>
      <c r="G165" s="86"/>
      <c r="H165" s="86"/>
      <c r="I165" s="86"/>
      <c r="J165" s="86"/>
      <c r="K165" s="86"/>
      <c r="L165" s="86"/>
      <c r="M165" s="86"/>
      <c r="N165" s="86"/>
      <c r="O165" s="86"/>
      <c r="P165" s="86"/>
      <c r="Q165" s="86"/>
      <c r="R165" s="86"/>
      <c r="S165" s="86"/>
      <c r="T165" s="162" t="str">
        <f t="shared" si="30"/>
        <v xml:space="preserve"> </v>
      </c>
      <c r="V165" s="44" t="str">
        <f t="shared" si="31"/>
        <v xml:space="preserve"> </v>
      </c>
      <c r="W165" s="29" t="str">
        <f t="shared" si="32"/>
        <v xml:space="preserve"> </v>
      </c>
      <c r="X165" s="29" t="str">
        <f t="shared" si="33"/>
        <v xml:space="preserve"> </v>
      </c>
      <c r="Y165" s="29" t="str">
        <f t="shared" si="34"/>
        <v xml:space="preserve"> </v>
      </c>
      <c r="Z165" s="29" t="str">
        <f t="shared" si="35"/>
        <v xml:space="preserve"> </v>
      </c>
      <c r="AA165" s="29" t="str">
        <f t="shared" si="36"/>
        <v xml:space="preserve"> </v>
      </c>
      <c r="AB165" s="29" t="str">
        <f t="shared" si="37"/>
        <v xml:space="preserve"> </v>
      </c>
      <c r="AC165" s="29" t="str">
        <f t="shared" si="38"/>
        <v xml:space="preserve"> </v>
      </c>
      <c r="AD165" s="29" t="str">
        <f t="shared" si="39"/>
        <v xml:space="preserve"> </v>
      </c>
      <c r="AE165" s="29" t="str">
        <f t="shared" si="40"/>
        <v xml:space="preserve"> </v>
      </c>
      <c r="AF165" s="29" t="str">
        <f t="shared" si="41"/>
        <v xml:space="preserve"> </v>
      </c>
      <c r="AG165" s="29" t="str">
        <f t="shared" si="42"/>
        <v xml:space="preserve"> </v>
      </c>
      <c r="AH165" s="45" t="str">
        <f t="shared" si="43"/>
        <v xml:space="preserve"> </v>
      </c>
    </row>
    <row r="166" spans="1:34" s="39" customFormat="1" ht="15" x14ac:dyDescent="0.2">
      <c r="A166" s="70" t="s">
        <v>690</v>
      </c>
      <c r="B166" s="160"/>
      <c r="C166" s="160"/>
      <c r="D166" s="160"/>
      <c r="E166" s="160"/>
      <c r="F166" s="160"/>
      <c r="G166" s="86"/>
      <c r="H166" s="86"/>
      <c r="I166" s="86"/>
      <c r="J166" s="86"/>
      <c r="K166" s="86"/>
      <c r="L166" s="86"/>
      <c r="M166" s="86"/>
      <c r="N166" s="86"/>
      <c r="O166" s="86"/>
      <c r="P166" s="86"/>
      <c r="Q166" s="86"/>
      <c r="R166" s="86"/>
      <c r="S166" s="86"/>
      <c r="T166" s="162" t="str">
        <f t="shared" si="30"/>
        <v xml:space="preserve"> </v>
      </c>
      <c r="V166" s="44" t="str">
        <f t="shared" si="31"/>
        <v xml:space="preserve"> </v>
      </c>
      <c r="W166" s="29" t="str">
        <f t="shared" si="32"/>
        <v xml:space="preserve"> </v>
      </c>
      <c r="X166" s="29" t="str">
        <f t="shared" si="33"/>
        <v xml:space="preserve"> </v>
      </c>
      <c r="Y166" s="29" t="str">
        <f t="shared" si="34"/>
        <v xml:space="preserve"> </v>
      </c>
      <c r="Z166" s="29" t="str">
        <f t="shared" si="35"/>
        <v xml:space="preserve"> </v>
      </c>
      <c r="AA166" s="29" t="str">
        <f t="shared" si="36"/>
        <v xml:space="preserve"> </v>
      </c>
      <c r="AB166" s="29" t="str">
        <f t="shared" si="37"/>
        <v xml:space="preserve"> </v>
      </c>
      <c r="AC166" s="29" t="str">
        <f t="shared" si="38"/>
        <v xml:space="preserve"> </v>
      </c>
      <c r="AD166" s="29" t="str">
        <f t="shared" si="39"/>
        <v xml:space="preserve"> </v>
      </c>
      <c r="AE166" s="29" t="str">
        <f t="shared" si="40"/>
        <v xml:space="preserve"> </v>
      </c>
      <c r="AF166" s="29" t="str">
        <f t="shared" si="41"/>
        <v xml:space="preserve"> </v>
      </c>
      <c r="AG166" s="29" t="str">
        <f t="shared" si="42"/>
        <v xml:space="preserve"> </v>
      </c>
      <c r="AH166" s="45" t="str">
        <f t="shared" si="43"/>
        <v xml:space="preserve"> </v>
      </c>
    </row>
    <row r="167" spans="1:34" s="39" customFormat="1" ht="15" x14ac:dyDescent="0.2">
      <c r="A167" s="70" t="s">
        <v>691</v>
      </c>
      <c r="B167" s="160"/>
      <c r="C167" s="160"/>
      <c r="D167" s="160"/>
      <c r="E167" s="160"/>
      <c r="F167" s="160"/>
      <c r="G167" s="86"/>
      <c r="H167" s="86"/>
      <c r="I167" s="86"/>
      <c r="J167" s="86"/>
      <c r="K167" s="86"/>
      <c r="L167" s="86"/>
      <c r="M167" s="86"/>
      <c r="N167" s="86"/>
      <c r="O167" s="86"/>
      <c r="P167" s="86"/>
      <c r="Q167" s="86"/>
      <c r="R167" s="86"/>
      <c r="S167" s="86"/>
      <c r="T167" s="162" t="str">
        <f t="shared" si="30"/>
        <v xml:space="preserve"> </v>
      </c>
      <c r="V167" s="44" t="str">
        <f t="shared" si="31"/>
        <v xml:space="preserve"> </v>
      </c>
      <c r="W167" s="29" t="str">
        <f t="shared" si="32"/>
        <v xml:space="preserve"> </v>
      </c>
      <c r="X167" s="29" t="str">
        <f t="shared" si="33"/>
        <v xml:space="preserve"> </v>
      </c>
      <c r="Y167" s="29" t="str">
        <f t="shared" si="34"/>
        <v xml:space="preserve"> </v>
      </c>
      <c r="Z167" s="29" t="str">
        <f t="shared" si="35"/>
        <v xml:space="preserve"> </v>
      </c>
      <c r="AA167" s="29" t="str">
        <f t="shared" si="36"/>
        <v xml:space="preserve"> </v>
      </c>
      <c r="AB167" s="29" t="str">
        <f t="shared" si="37"/>
        <v xml:space="preserve"> </v>
      </c>
      <c r="AC167" s="29" t="str">
        <f t="shared" si="38"/>
        <v xml:space="preserve"> </v>
      </c>
      <c r="AD167" s="29" t="str">
        <f t="shared" si="39"/>
        <v xml:space="preserve"> </v>
      </c>
      <c r="AE167" s="29" t="str">
        <f t="shared" si="40"/>
        <v xml:space="preserve"> </v>
      </c>
      <c r="AF167" s="29" t="str">
        <f t="shared" si="41"/>
        <v xml:space="preserve"> </v>
      </c>
      <c r="AG167" s="29" t="str">
        <f t="shared" si="42"/>
        <v xml:space="preserve"> </v>
      </c>
      <c r="AH167" s="45" t="str">
        <f t="shared" si="43"/>
        <v xml:space="preserve"> </v>
      </c>
    </row>
    <row r="168" spans="1:34" s="39" customFormat="1" ht="15" x14ac:dyDescent="0.2">
      <c r="A168" s="70" t="s">
        <v>692</v>
      </c>
      <c r="B168" s="160"/>
      <c r="C168" s="160"/>
      <c r="D168" s="160"/>
      <c r="E168" s="160"/>
      <c r="F168" s="160"/>
      <c r="G168" s="86"/>
      <c r="H168" s="86"/>
      <c r="I168" s="86"/>
      <c r="J168" s="86"/>
      <c r="K168" s="86"/>
      <c r="L168" s="86"/>
      <c r="M168" s="86"/>
      <c r="N168" s="86"/>
      <c r="O168" s="86"/>
      <c r="P168" s="86"/>
      <c r="Q168" s="86"/>
      <c r="R168" s="86"/>
      <c r="S168" s="86"/>
      <c r="T168" s="162" t="str">
        <f t="shared" si="30"/>
        <v xml:space="preserve"> </v>
      </c>
      <c r="V168" s="44" t="str">
        <f t="shared" si="31"/>
        <v xml:space="preserve"> </v>
      </c>
      <c r="W168" s="29" t="str">
        <f t="shared" si="32"/>
        <v xml:space="preserve"> </v>
      </c>
      <c r="X168" s="29" t="str">
        <f t="shared" si="33"/>
        <v xml:space="preserve"> </v>
      </c>
      <c r="Y168" s="29" t="str">
        <f t="shared" si="34"/>
        <v xml:space="preserve"> </v>
      </c>
      <c r="Z168" s="29" t="str">
        <f t="shared" si="35"/>
        <v xml:space="preserve"> </v>
      </c>
      <c r="AA168" s="29" t="str">
        <f t="shared" si="36"/>
        <v xml:space="preserve"> </v>
      </c>
      <c r="AB168" s="29" t="str">
        <f t="shared" si="37"/>
        <v xml:space="preserve"> </v>
      </c>
      <c r="AC168" s="29" t="str">
        <f t="shared" si="38"/>
        <v xml:space="preserve"> </v>
      </c>
      <c r="AD168" s="29" t="str">
        <f t="shared" si="39"/>
        <v xml:space="preserve"> </v>
      </c>
      <c r="AE168" s="29" t="str">
        <f t="shared" si="40"/>
        <v xml:space="preserve"> </v>
      </c>
      <c r="AF168" s="29" t="str">
        <f t="shared" si="41"/>
        <v xml:space="preserve"> </v>
      </c>
      <c r="AG168" s="29" t="str">
        <f t="shared" si="42"/>
        <v xml:space="preserve"> </v>
      </c>
      <c r="AH168" s="45" t="str">
        <f t="shared" si="43"/>
        <v xml:space="preserve"> </v>
      </c>
    </row>
    <row r="169" spans="1:34" s="39" customFormat="1" ht="15" x14ac:dyDescent="0.2">
      <c r="A169" s="70" t="s">
        <v>693</v>
      </c>
      <c r="B169" s="160"/>
      <c r="C169" s="160"/>
      <c r="D169" s="160"/>
      <c r="E169" s="160"/>
      <c r="F169" s="160"/>
      <c r="G169" s="86"/>
      <c r="H169" s="86"/>
      <c r="I169" s="86"/>
      <c r="J169" s="86"/>
      <c r="K169" s="86"/>
      <c r="L169" s="86"/>
      <c r="M169" s="86"/>
      <c r="N169" s="86"/>
      <c r="O169" s="86"/>
      <c r="P169" s="86"/>
      <c r="Q169" s="86"/>
      <c r="R169" s="86"/>
      <c r="S169" s="86"/>
      <c r="T169" s="162" t="str">
        <f t="shared" si="30"/>
        <v xml:space="preserve"> </v>
      </c>
      <c r="V169" s="44" t="str">
        <f t="shared" si="31"/>
        <v xml:space="preserve"> </v>
      </c>
      <c r="W169" s="29" t="str">
        <f t="shared" si="32"/>
        <v xml:space="preserve"> </v>
      </c>
      <c r="X169" s="29" t="str">
        <f t="shared" si="33"/>
        <v xml:space="preserve"> </v>
      </c>
      <c r="Y169" s="29" t="str">
        <f t="shared" si="34"/>
        <v xml:space="preserve"> </v>
      </c>
      <c r="Z169" s="29" t="str">
        <f t="shared" si="35"/>
        <v xml:space="preserve"> </v>
      </c>
      <c r="AA169" s="29" t="str">
        <f t="shared" si="36"/>
        <v xml:space="preserve"> </v>
      </c>
      <c r="AB169" s="29" t="str">
        <f t="shared" si="37"/>
        <v xml:space="preserve"> </v>
      </c>
      <c r="AC169" s="29" t="str">
        <f t="shared" si="38"/>
        <v xml:space="preserve"> </v>
      </c>
      <c r="AD169" s="29" t="str">
        <f t="shared" si="39"/>
        <v xml:space="preserve"> </v>
      </c>
      <c r="AE169" s="29" t="str">
        <f t="shared" si="40"/>
        <v xml:space="preserve"> </v>
      </c>
      <c r="AF169" s="29" t="str">
        <f t="shared" si="41"/>
        <v xml:space="preserve"> </v>
      </c>
      <c r="AG169" s="29" t="str">
        <f t="shared" si="42"/>
        <v xml:space="preserve"> </v>
      </c>
      <c r="AH169" s="45" t="str">
        <f t="shared" si="43"/>
        <v xml:space="preserve"> </v>
      </c>
    </row>
    <row r="170" spans="1:34" s="39" customFormat="1" ht="15" x14ac:dyDescent="0.2">
      <c r="A170" s="70" t="s">
        <v>694</v>
      </c>
      <c r="B170" s="160"/>
      <c r="C170" s="160"/>
      <c r="D170" s="160"/>
      <c r="E170" s="160"/>
      <c r="F170" s="160"/>
      <c r="G170" s="86"/>
      <c r="H170" s="86"/>
      <c r="I170" s="86"/>
      <c r="J170" s="86"/>
      <c r="K170" s="86"/>
      <c r="L170" s="86"/>
      <c r="M170" s="86"/>
      <c r="N170" s="86"/>
      <c r="O170" s="86"/>
      <c r="P170" s="86"/>
      <c r="Q170" s="86"/>
      <c r="R170" s="86"/>
      <c r="S170" s="86"/>
      <c r="T170" s="162" t="str">
        <f t="shared" si="30"/>
        <v xml:space="preserve"> </v>
      </c>
      <c r="V170" s="44" t="str">
        <f t="shared" si="31"/>
        <v xml:space="preserve"> </v>
      </c>
      <c r="W170" s="29" t="str">
        <f t="shared" si="32"/>
        <v xml:space="preserve"> </v>
      </c>
      <c r="X170" s="29" t="str">
        <f t="shared" si="33"/>
        <v xml:space="preserve"> </v>
      </c>
      <c r="Y170" s="29" t="str">
        <f t="shared" si="34"/>
        <v xml:space="preserve"> </v>
      </c>
      <c r="Z170" s="29" t="str">
        <f t="shared" si="35"/>
        <v xml:space="preserve"> </v>
      </c>
      <c r="AA170" s="29" t="str">
        <f t="shared" si="36"/>
        <v xml:space="preserve"> </v>
      </c>
      <c r="AB170" s="29" t="str">
        <f t="shared" si="37"/>
        <v xml:space="preserve"> </v>
      </c>
      <c r="AC170" s="29" t="str">
        <f t="shared" si="38"/>
        <v xml:space="preserve"> </v>
      </c>
      <c r="AD170" s="29" t="str">
        <f t="shared" si="39"/>
        <v xml:space="preserve"> </v>
      </c>
      <c r="AE170" s="29" t="str">
        <f t="shared" si="40"/>
        <v xml:space="preserve"> </v>
      </c>
      <c r="AF170" s="29" t="str">
        <f t="shared" si="41"/>
        <v xml:space="preserve"> </v>
      </c>
      <c r="AG170" s="29" t="str">
        <f t="shared" si="42"/>
        <v xml:space="preserve"> </v>
      </c>
      <c r="AH170" s="45" t="str">
        <f t="shared" si="43"/>
        <v xml:space="preserve"> </v>
      </c>
    </row>
    <row r="171" spans="1:34" s="39" customFormat="1" ht="15" x14ac:dyDescent="0.2">
      <c r="A171" s="70" t="s">
        <v>695</v>
      </c>
      <c r="B171" s="160"/>
      <c r="C171" s="160"/>
      <c r="D171" s="160"/>
      <c r="E171" s="160"/>
      <c r="F171" s="160"/>
      <c r="G171" s="86"/>
      <c r="H171" s="86"/>
      <c r="I171" s="86"/>
      <c r="J171" s="86"/>
      <c r="K171" s="86"/>
      <c r="L171" s="86"/>
      <c r="M171" s="86"/>
      <c r="N171" s="86"/>
      <c r="O171" s="86"/>
      <c r="P171" s="86"/>
      <c r="Q171" s="86"/>
      <c r="R171" s="86"/>
      <c r="S171" s="86"/>
      <c r="T171" s="162" t="str">
        <f t="shared" si="30"/>
        <v xml:space="preserve"> </v>
      </c>
      <c r="V171" s="44" t="str">
        <f t="shared" si="31"/>
        <v xml:space="preserve"> </v>
      </c>
      <c r="W171" s="29" t="str">
        <f t="shared" si="32"/>
        <v xml:space="preserve"> </v>
      </c>
      <c r="X171" s="29" t="str">
        <f t="shared" si="33"/>
        <v xml:space="preserve"> </v>
      </c>
      <c r="Y171" s="29" t="str">
        <f t="shared" si="34"/>
        <v xml:space="preserve"> </v>
      </c>
      <c r="Z171" s="29" t="str">
        <f t="shared" si="35"/>
        <v xml:space="preserve"> </v>
      </c>
      <c r="AA171" s="29" t="str">
        <f t="shared" si="36"/>
        <v xml:space="preserve"> </v>
      </c>
      <c r="AB171" s="29" t="str">
        <f t="shared" si="37"/>
        <v xml:space="preserve"> </v>
      </c>
      <c r="AC171" s="29" t="str">
        <f t="shared" si="38"/>
        <v xml:space="preserve"> </v>
      </c>
      <c r="AD171" s="29" t="str">
        <f t="shared" si="39"/>
        <v xml:space="preserve"> </v>
      </c>
      <c r="AE171" s="29" t="str">
        <f t="shared" si="40"/>
        <v xml:space="preserve"> </v>
      </c>
      <c r="AF171" s="29" t="str">
        <f t="shared" si="41"/>
        <v xml:space="preserve"> </v>
      </c>
      <c r="AG171" s="29" t="str">
        <f t="shared" si="42"/>
        <v xml:space="preserve"> </v>
      </c>
      <c r="AH171" s="45" t="str">
        <f t="shared" si="43"/>
        <v xml:space="preserve"> </v>
      </c>
    </row>
    <row r="172" spans="1:34" s="39" customFormat="1" ht="15" x14ac:dyDescent="0.2">
      <c r="A172" s="70" t="s">
        <v>696</v>
      </c>
      <c r="B172" s="160"/>
      <c r="C172" s="160"/>
      <c r="D172" s="160"/>
      <c r="E172" s="160"/>
      <c r="F172" s="160"/>
      <c r="G172" s="86"/>
      <c r="H172" s="86"/>
      <c r="I172" s="86"/>
      <c r="J172" s="86"/>
      <c r="K172" s="86"/>
      <c r="L172" s="86"/>
      <c r="M172" s="86"/>
      <c r="N172" s="86"/>
      <c r="O172" s="86"/>
      <c r="P172" s="86"/>
      <c r="Q172" s="86"/>
      <c r="R172" s="86"/>
      <c r="S172" s="86"/>
      <c r="T172" s="162" t="str">
        <f t="shared" si="30"/>
        <v xml:space="preserve"> </v>
      </c>
      <c r="V172" s="44" t="str">
        <f t="shared" si="31"/>
        <v xml:space="preserve"> </v>
      </c>
      <c r="W172" s="29" t="str">
        <f t="shared" si="32"/>
        <v xml:space="preserve"> </v>
      </c>
      <c r="X172" s="29" t="str">
        <f t="shared" si="33"/>
        <v xml:space="preserve"> </v>
      </c>
      <c r="Y172" s="29" t="str">
        <f t="shared" si="34"/>
        <v xml:space="preserve"> </v>
      </c>
      <c r="Z172" s="29" t="str">
        <f t="shared" si="35"/>
        <v xml:space="preserve"> </v>
      </c>
      <c r="AA172" s="29" t="str">
        <f t="shared" si="36"/>
        <v xml:space="preserve"> </v>
      </c>
      <c r="AB172" s="29" t="str">
        <f t="shared" si="37"/>
        <v xml:space="preserve"> </v>
      </c>
      <c r="AC172" s="29" t="str">
        <f t="shared" si="38"/>
        <v xml:space="preserve"> </v>
      </c>
      <c r="AD172" s="29" t="str">
        <f t="shared" si="39"/>
        <v xml:space="preserve"> </v>
      </c>
      <c r="AE172" s="29" t="str">
        <f t="shared" si="40"/>
        <v xml:space="preserve"> </v>
      </c>
      <c r="AF172" s="29" t="str">
        <f t="shared" si="41"/>
        <v xml:space="preserve"> </v>
      </c>
      <c r="AG172" s="29" t="str">
        <f t="shared" si="42"/>
        <v xml:space="preserve"> </v>
      </c>
      <c r="AH172" s="45" t="str">
        <f t="shared" si="43"/>
        <v xml:space="preserve"> </v>
      </c>
    </row>
    <row r="173" spans="1:34" s="39" customFormat="1" ht="15" x14ac:dyDescent="0.2">
      <c r="A173" s="70" t="s">
        <v>697</v>
      </c>
      <c r="B173" s="160"/>
      <c r="C173" s="160"/>
      <c r="D173" s="160"/>
      <c r="E173" s="160"/>
      <c r="F173" s="160"/>
      <c r="G173" s="86"/>
      <c r="H173" s="86"/>
      <c r="I173" s="86"/>
      <c r="J173" s="86"/>
      <c r="K173" s="86"/>
      <c r="L173" s="86"/>
      <c r="M173" s="86"/>
      <c r="N173" s="86"/>
      <c r="O173" s="86"/>
      <c r="P173" s="86"/>
      <c r="Q173" s="86"/>
      <c r="R173" s="86"/>
      <c r="S173" s="86"/>
      <c r="T173" s="162" t="str">
        <f t="shared" si="30"/>
        <v xml:space="preserve"> </v>
      </c>
      <c r="V173" s="44" t="str">
        <f t="shared" si="31"/>
        <v xml:space="preserve"> </v>
      </c>
      <c r="W173" s="29" t="str">
        <f t="shared" si="32"/>
        <v xml:space="preserve"> </v>
      </c>
      <c r="X173" s="29" t="str">
        <f t="shared" si="33"/>
        <v xml:space="preserve"> </v>
      </c>
      <c r="Y173" s="29" t="str">
        <f t="shared" si="34"/>
        <v xml:space="preserve"> </v>
      </c>
      <c r="Z173" s="29" t="str">
        <f t="shared" si="35"/>
        <v xml:space="preserve"> </v>
      </c>
      <c r="AA173" s="29" t="str">
        <f t="shared" si="36"/>
        <v xml:space="preserve"> </v>
      </c>
      <c r="AB173" s="29" t="str">
        <f t="shared" si="37"/>
        <v xml:space="preserve"> </v>
      </c>
      <c r="AC173" s="29" t="str">
        <f t="shared" si="38"/>
        <v xml:space="preserve"> </v>
      </c>
      <c r="AD173" s="29" t="str">
        <f t="shared" si="39"/>
        <v xml:space="preserve"> </v>
      </c>
      <c r="AE173" s="29" t="str">
        <f t="shared" si="40"/>
        <v xml:space="preserve"> </v>
      </c>
      <c r="AF173" s="29" t="str">
        <f t="shared" si="41"/>
        <v xml:space="preserve"> </v>
      </c>
      <c r="AG173" s="29" t="str">
        <f t="shared" si="42"/>
        <v xml:space="preserve"> </v>
      </c>
      <c r="AH173" s="45" t="str">
        <f t="shared" si="43"/>
        <v xml:space="preserve"> </v>
      </c>
    </row>
    <row r="174" spans="1:34" s="39" customFormat="1" ht="15" x14ac:dyDescent="0.2">
      <c r="A174" s="70" t="s">
        <v>698</v>
      </c>
      <c r="B174" s="160"/>
      <c r="C174" s="160"/>
      <c r="D174" s="160"/>
      <c r="E174" s="160"/>
      <c r="F174" s="160"/>
      <c r="G174" s="86"/>
      <c r="H174" s="86"/>
      <c r="I174" s="86"/>
      <c r="J174" s="86"/>
      <c r="K174" s="86"/>
      <c r="L174" s="86"/>
      <c r="M174" s="86"/>
      <c r="N174" s="86"/>
      <c r="O174" s="86"/>
      <c r="P174" s="86"/>
      <c r="Q174" s="86"/>
      <c r="R174" s="86"/>
      <c r="S174" s="86"/>
      <c r="T174" s="162" t="str">
        <f t="shared" si="30"/>
        <v xml:space="preserve"> </v>
      </c>
      <c r="V174" s="44" t="str">
        <f t="shared" si="31"/>
        <v xml:space="preserve"> </v>
      </c>
      <c r="W174" s="29" t="str">
        <f t="shared" si="32"/>
        <v xml:space="preserve"> </v>
      </c>
      <c r="X174" s="29" t="str">
        <f t="shared" si="33"/>
        <v xml:space="preserve"> </v>
      </c>
      <c r="Y174" s="29" t="str">
        <f t="shared" si="34"/>
        <v xml:space="preserve"> </v>
      </c>
      <c r="Z174" s="29" t="str">
        <f t="shared" si="35"/>
        <v xml:space="preserve"> </v>
      </c>
      <c r="AA174" s="29" t="str">
        <f t="shared" si="36"/>
        <v xml:space="preserve"> </v>
      </c>
      <c r="AB174" s="29" t="str">
        <f t="shared" si="37"/>
        <v xml:space="preserve"> </v>
      </c>
      <c r="AC174" s="29" t="str">
        <f t="shared" si="38"/>
        <v xml:space="preserve"> </v>
      </c>
      <c r="AD174" s="29" t="str">
        <f t="shared" si="39"/>
        <v xml:space="preserve"> </v>
      </c>
      <c r="AE174" s="29" t="str">
        <f t="shared" si="40"/>
        <v xml:space="preserve"> </v>
      </c>
      <c r="AF174" s="29" t="str">
        <f t="shared" si="41"/>
        <v xml:space="preserve"> </v>
      </c>
      <c r="AG174" s="29" t="str">
        <f t="shared" si="42"/>
        <v xml:space="preserve"> </v>
      </c>
      <c r="AH174" s="45" t="str">
        <f t="shared" si="43"/>
        <v xml:space="preserve"> </v>
      </c>
    </row>
    <row r="175" spans="1:34" s="39" customFormat="1" ht="15" x14ac:dyDescent="0.2">
      <c r="A175" s="70" t="s">
        <v>699</v>
      </c>
      <c r="B175" s="160"/>
      <c r="C175" s="160"/>
      <c r="D175" s="160"/>
      <c r="E175" s="160"/>
      <c r="F175" s="160"/>
      <c r="G175" s="86"/>
      <c r="H175" s="86"/>
      <c r="I175" s="86"/>
      <c r="J175" s="86"/>
      <c r="K175" s="86"/>
      <c r="L175" s="86"/>
      <c r="M175" s="86"/>
      <c r="N175" s="86"/>
      <c r="O175" s="86"/>
      <c r="P175" s="86"/>
      <c r="Q175" s="86"/>
      <c r="R175" s="86"/>
      <c r="S175" s="86"/>
      <c r="T175" s="162" t="str">
        <f t="shared" si="30"/>
        <v xml:space="preserve"> </v>
      </c>
      <c r="V175" s="44" t="str">
        <f t="shared" si="31"/>
        <v xml:space="preserve"> </v>
      </c>
      <c r="W175" s="29" t="str">
        <f t="shared" si="32"/>
        <v xml:space="preserve"> </v>
      </c>
      <c r="X175" s="29" t="str">
        <f t="shared" si="33"/>
        <v xml:space="preserve"> </v>
      </c>
      <c r="Y175" s="29" t="str">
        <f t="shared" si="34"/>
        <v xml:space="preserve"> </v>
      </c>
      <c r="Z175" s="29" t="str">
        <f t="shared" si="35"/>
        <v xml:space="preserve"> </v>
      </c>
      <c r="AA175" s="29" t="str">
        <f t="shared" si="36"/>
        <v xml:space="preserve"> </v>
      </c>
      <c r="AB175" s="29" t="str">
        <f t="shared" si="37"/>
        <v xml:space="preserve"> </v>
      </c>
      <c r="AC175" s="29" t="str">
        <f t="shared" si="38"/>
        <v xml:space="preserve"> </v>
      </c>
      <c r="AD175" s="29" t="str">
        <f t="shared" si="39"/>
        <v xml:space="preserve"> </v>
      </c>
      <c r="AE175" s="29" t="str">
        <f t="shared" si="40"/>
        <v xml:space="preserve"> </v>
      </c>
      <c r="AF175" s="29" t="str">
        <f t="shared" si="41"/>
        <v xml:space="preserve"> </v>
      </c>
      <c r="AG175" s="29" t="str">
        <f t="shared" si="42"/>
        <v xml:space="preserve"> </v>
      </c>
      <c r="AH175" s="45" t="str">
        <f t="shared" si="43"/>
        <v xml:space="preserve"> </v>
      </c>
    </row>
    <row r="176" spans="1:34" s="39" customFormat="1" ht="15" x14ac:dyDescent="0.2">
      <c r="A176" s="70" t="s">
        <v>700</v>
      </c>
      <c r="B176" s="160"/>
      <c r="C176" s="160"/>
      <c r="D176" s="160"/>
      <c r="E176" s="160"/>
      <c r="F176" s="160"/>
      <c r="G176" s="86"/>
      <c r="H176" s="86"/>
      <c r="I176" s="86"/>
      <c r="J176" s="86"/>
      <c r="K176" s="86"/>
      <c r="L176" s="86"/>
      <c r="M176" s="86"/>
      <c r="N176" s="86"/>
      <c r="O176" s="86"/>
      <c r="P176" s="86"/>
      <c r="Q176" s="86"/>
      <c r="R176" s="86"/>
      <c r="S176" s="86"/>
      <c r="T176" s="162" t="str">
        <f t="shared" si="30"/>
        <v xml:space="preserve"> </v>
      </c>
      <c r="V176" s="44" t="str">
        <f t="shared" si="31"/>
        <v xml:space="preserve"> </v>
      </c>
      <c r="W176" s="29" t="str">
        <f t="shared" si="32"/>
        <v xml:space="preserve"> </v>
      </c>
      <c r="X176" s="29" t="str">
        <f t="shared" si="33"/>
        <v xml:space="preserve"> </v>
      </c>
      <c r="Y176" s="29" t="str">
        <f t="shared" si="34"/>
        <v xml:space="preserve"> </v>
      </c>
      <c r="Z176" s="29" t="str">
        <f t="shared" si="35"/>
        <v xml:space="preserve"> </v>
      </c>
      <c r="AA176" s="29" t="str">
        <f t="shared" si="36"/>
        <v xml:space="preserve"> </v>
      </c>
      <c r="AB176" s="29" t="str">
        <f t="shared" si="37"/>
        <v xml:space="preserve"> </v>
      </c>
      <c r="AC176" s="29" t="str">
        <f t="shared" si="38"/>
        <v xml:space="preserve"> </v>
      </c>
      <c r="AD176" s="29" t="str">
        <f t="shared" si="39"/>
        <v xml:space="preserve"> </v>
      </c>
      <c r="AE176" s="29" t="str">
        <f t="shared" si="40"/>
        <v xml:space="preserve"> </v>
      </c>
      <c r="AF176" s="29" t="str">
        <f t="shared" si="41"/>
        <v xml:space="preserve"> </v>
      </c>
      <c r="AG176" s="29" t="str">
        <f t="shared" si="42"/>
        <v xml:space="preserve"> </v>
      </c>
      <c r="AH176" s="45" t="str">
        <f t="shared" si="43"/>
        <v xml:space="preserve"> </v>
      </c>
    </row>
    <row r="177" spans="1:34" s="39" customFormat="1" ht="15" x14ac:dyDescent="0.2">
      <c r="A177" s="70" t="s">
        <v>701</v>
      </c>
      <c r="B177" s="160"/>
      <c r="C177" s="160"/>
      <c r="D177" s="160"/>
      <c r="E177" s="160"/>
      <c r="F177" s="160"/>
      <c r="G177" s="86"/>
      <c r="H177" s="86"/>
      <c r="I177" s="86"/>
      <c r="J177" s="86"/>
      <c r="K177" s="86"/>
      <c r="L177" s="86"/>
      <c r="M177" s="86"/>
      <c r="N177" s="86"/>
      <c r="O177" s="86"/>
      <c r="P177" s="86"/>
      <c r="Q177" s="86"/>
      <c r="R177" s="86"/>
      <c r="S177" s="86"/>
      <c r="T177" s="162" t="str">
        <f t="shared" si="30"/>
        <v xml:space="preserve"> </v>
      </c>
      <c r="V177" s="44" t="str">
        <f t="shared" si="31"/>
        <v xml:space="preserve"> </v>
      </c>
      <c r="W177" s="29" t="str">
        <f t="shared" si="32"/>
        <v xml:space="preserve"> </v>
      </c>
      <c r="X177" s="29" t="str">
        <f t="shared" si="33"/>
        <v xml:space="preserve"> </v>
      </c>
      <c r="Y177" s="29" t="str">
        <f t="shared" si="34"/>
        <v xml:space="preserve"> </v>
      </c>
      <c r="Z177" s="29" t="str">
        <f t="shared" si="35"/>
        <v xml:space="preserve"> </v>
      </c>
      <c r="AA177" s="29" t="str">
        <f t="shared" si="36"/>
        <v xml:space="preserve"> </v>
      </c>
      <c r="AB177" s="29" t="str">
        <f t="shared" si="37"/>
        <v xml:space="preserve"> </v>
      </c>
      <c r="AC177" s="29" t="str">
        <f t="shared" si="38"/>
        <v xml:space="preserve"> </v>
      </c>
      <c r="AD177" s="29" t="str">
        <f t="shared" si="39"/>
        <v xml:space="preserve"> </v>
      </c>
      <c r="AE177" s="29" t="str">
        <f t="shared" si="40"/>
        <v xml:space="preserve"> </v>
      </c>
      <c r="AF177" s="29" t="str">
        <f t="shared" si="41"/>
        <v xml:space="preserve"> </v>
      </c>
      <c r="AG177" s="29" t="str">
        <f t="shared" si="42"/>
        <v xml:space="preserve"> </v>
      </c>
      <c r="AH177" s="45" t="str">
        <f t="shared" si="43"/>
        <v xml:space="preserve"> </v>
      </c>
    </row>
    <row r="178" spans="1:34" s="39" customFormat="1" ht="15" x14ac:dyDescent="0.2">
      <c r="A178" s="70" t="s">
        <v>702</v>
      </c>
      <c r="B178" s="160"/>
      <c r="C178" s="160"/>
      <c r="D178" s="160"/>
      <c r="E178" s="160"/>
      <c r="F178" s="160"/>
      <c r="G178" s="86"/>
      <c r="H178" s="86"/>
      <c r="I178" s="86"/>
      <c r="J178" s="86"/>
      <c r="K178" s="86"/>
      <c r="L178" s="86"/>
      <c r="M178" s="86"/>
      <c r="N178" s="86"/>
      <c r="O178" s="86"/>
      <c r="P178" s="86"/>
      <c r="Q178" s="86"/>
      <c r="R178" s="86"/>
      <c r="S178" s="86"/>
      <c r="T178" s="162" t="str">
        <f t="shared" si="30"/>
        <v xml:space="preserve"> </v>
      </c>
      <c r="V178" s="44" t="str">
        <f t="shared" si="31"/>
        <v xml:space="preserve"> </v>
      </c>
      <c r="W178" s="29" t="str">
        <f t="shared" si="32"/>
        <v xml:space="preserve"> </v>
      </c>
      <c r="X178" s="29" t="str">
        <f t="shared" si="33"/>
        <v xml:space="preserve"> </v>
      </c>
      <c r="Y178" s="29" t="str">
        <f t="shared" si="34"/>
        <v xml:space="preserve"> </v>
      </c>
      <c r="Z178" s="29" t="str">
        <f t="shared" si="35"/>
        <v xml:space="preserve"> </v>
      </c>
      <c r="AA178" s="29" t="str">
        <f t="shared" si="36"/>
        <v xml:space="preserve"> </v>
      </c>
      <c r="AB178" s="29" t="str">
        <f t="shared" si="37"/>
        <v xml:space="preserve"> </v>
      </c>
      <c r="AC178" s="29" t="str">
        <f t="shared" si="38"/>
        <v xml:space="preserve"> </v>
      </c>
      <c r="AD178" s="29" t="str">
        <f t="shared" si="39"/>
        <v xml:space="preserve"> </v>
      </c>
      <c r="AE178" s="29" t="str">
        <f t="shared" si="40"/>
        <v xml:space="preserve"> </v>
      </c>
      <c r="AF178" s="29" t="str">
        <f t="shared" si="41"/>
        <v xml:space="preserve"> </v>
      </c>
      <c r="AG178" s="29" t="str">
        <f t="shared" si="42"/>
        <v xml:space="preserve"> </v>
      </c>
      <c r="AH178" s="45" t="str">
        <f t="shared" si="43"/>
        <v xml:space="preserve"> </v>
      </c>
    </row>
    <row r="179" spans="1:34" s="39" customFormat="1" ht="15" x14ac:dyDescent="0.2">
      <c r="A179" s="70" t="s">
        <v>703</v>
      </c>
      <c r="B179" s="160"/>
      <c r="C179" s="160"/>
      <c r="D179" s="160"/>
      <c r="E179" s="160"/>
      <c r="F179" s="160"/>
      <c r="G179" s="86"/>
      <c r="H179" s="86"/>
      <c r="I179" s="86"/>
      <c r="J179" s="86"/>
      <c r="K179" s="86"/>
      <c r="L179" s="86"/>
      <c r="M179" s="86"/>
      <c r="N179" s="86"/>
      <c r="O179" s="86"/>
      <c r="P179" s="86"/>
      <c r="Q179" s="86"/>
      <c r="R179" s="86"/>
      <c r="S179" s="86"/>
      <c r="T179" s="162" t="str">
        <f t="shared" si="30"/>
        <v xml:space="preserve"> </v>
      </c>
      <c r="V179" s="44" t="str">
        <f t="shared" si="31"/>
        <v xml:space="preserve"> </v>
      </c>
      <c r="W179" s="29" t="str">
        <f t="shared" si="32"/>
        <v xml:space="preserve"> </v>
      </c>
      <c r="X179" s="29" t="str">
        <f t="shared" si="33"/>
        <v xml:space="preserve"> </v>
      </c>
      <c r="Y179" s="29" t="str">
        <f t="shared" si="34"/>
        <v xml:space="preserve"> </v>
      </c>
      <c r="Z179" s="29" t="str">
        <f t="shared" si="35"/>
        <v xml:space="preserve"> </v>
      </c>
      <c r="AA179" s="29" t="str">
        <f t="shared" si="36"/>
        <v xml:space="preserve"> </v>
      </c>
      <c r="AB179" s="29" t="str">
        <f t="shared" si="37"/>
        <v xml:space="preserve"> </v>
      </c>
      <c r="AC179" s="29" t="str">
        <f t="shared" si="38"/>
        <v xml:space="preserve"> </v>
      </c>
      <c r="AD179" s="29" t="str">
        <f t="shared" si="39"/>
        <v xml:space="preserve"> </v>
      </c>
      <c r="AE179" s="29" t="str">
        <f t="shared" si="40"/>
        <v xml:space="preserve"> </v>
      </c>
      <c r="AF179" s="29" t="str">
        <f t="shared" si="41"/>
        <v xml:space="preserve"> </v>
      </c>
      <c r="AG179" s="29" t="str">
        <f t="shared" si="42"/>
        <v xml:space="preserve"> </v>
      </c>
      <c r="AH179" s="45" t="str">
        <f t="shared" si="43"/>
        <v xml:space="preserve"> </v>
      </c>
    </row>
    <row r="180" spans="1:34" s="39" customFormat="1" ht="15" x14ac:dyDescent="0.2">
      <c r="A180" s="70" t="s">
        <v>704</v>
      </c>
      <c r="B180" s="160"/>
      <c r="C180" s="160"/>
      <c r="D180" s="160"/>
      <c r="E180" s="160"/>
      <c r="F180" s="160"/>
      <c r="G180" s="86"/>
      <c r="H180" s="86"/>
      <c r="I180" s="86"/>
      <c r="J180" s="86"/>
      <c r="K180" s="86"/>
      <c r="L180" s="86"/>
      <c r="M180" s="86"/>
      <c r="N180" s="86"/>
      <c r="O180" s="86"/>
      <c r="P180" s="86"/>
      <c r="Q180" s="86"/>
      <c r="R180" s="86"/>
      <c r="S180" s="86"/>
      <c r="T180" s="162" t="str">
        <f t="shared" si="30"/>
        <v xml:space="preserve"> </v>
      </c>
      <c r="V180" s="44" t="str">
        <f t="shared" si="31"/>
        <v xml:space="preserve"> </v>
      </c>
      <c r="W180" s="29" t="str">
        <f t="shared" si="32"/>
        <v xml:space="preserve"> </v>
      </c>
      <c r="X180" s="29" t="str">
        <f t="shared" si="33"/>
        <v xml:space="preserve"> </v>
      </c>
      <c r="Y180" s="29" t="str">
        <f t="shared" si="34"/>
        <v xml:space="preserve"> </v>
      </c>
      <c r="Z180" s="29" t="str">
        <f t="shared" si="35"/>
        <v xml:space="preserve"> </v>
      </c>
      <c r="AA180" s="29" t="str">
        <f t="shared" si="36"/>
        <v xml:space="preserve"> </v>
      </c>
      <c r="AB180" s="29" t="str">
        <f t="shared" si="37"/>
        <v xml:space="preserve"> </v>
      </c>
      <c r="AC180" s="29" t="str">
        <f t="shared" si="38"/>
        <v xml:space="preserve"> </v>
      </c>
      <c r="AD180" s="29" t="str">
        <f t="shared" si="39"/>
        <v xml:space="preserve"> </v>
      </c>
      <c r="AE180" s="29" t="str">
        <f t="shared" si="40"/>
        <v xml:space="preserve"> </v>
      </c>
      <c r="AF180" s="29" t="str">
        <f t="shared" si="41"/>
        <v xml:space="preserve"> </v>
      </c>
      <c r="AG180" s="29" t="str">
        <f t="shared" si="42"/>
        <v xml:space="preserve"> </v>
      </c>
      <c r="AH180" s="45" t="str">
        <f t="shared" si="43"/>
        <v xml:space="preserve"> </v>
      </c>
    </row>
    <row r="181" spans="1:34" s="39" customFormat="1" ht="15" x14ac:dyDescent="0.2">
      <c r="A181" s="70" t="s">
        <v>705</v>
      </c>
      <c r="B181" s="160"/>
      <c r="C181" s="160"/>
      <c r="D181" s="160"/>
      <c r="E181" s="160"/>
      <c r="F181" s="160"/>
      <c r="G181" s="86"/>
      <c r="H181" s="86"/>
      <c r="I181" s="86"/>
      <c r="J181" s="86"/>
      <c r="K181" s="86"/>
      <c r="L181" s="86"/>
      <c r="M181" s="86"/>
      <c r="N181" s="86"/>
      <c r="O181" s="86"/>
      <c r="P181" s="86"/>
      <c r="Q181" s="86"/>
      <c r="R181" s="86"/>
      <c r="S181" s="86"/>
      <c r="T181" s="162" t="str">
        <f t="shared" si="30"/>
        <v xml:space="preserve"> </v>
      </c>
      <c r="V181" s="44" t="str">
        <f t="shared" si="31"/>
        <v xml:space="preserve"> </v>
      </c>
      <c r="W181" s="29" t="str">
        <f t="shared" si="32"/>
        <v xml:space="preserve"> </v>
      </c>
      <c r="X181" s="29" t="str">
        <f t="shared" si="33"/>
        <v xml:space="preserve"> </v>
      </c>
      <c r="Y181" s="29" t="str">
        <f t="shared" si="34"/>
        <v xml:space="preserve"> </v>
      </c>
      <c r="Z181" s="29" t="str">
        <f t="shared" si="35"/>
        <v xml:space="preserve"> </v>
      </c>
      <c r="AA181" s="29" t="str">
        <f t="shared" si="36"/>
        <v xml:space="preserve"> </v>
      </c>
      <c r="AB181" s="29" t="str">
        <f t="shared" si="37"/>
        <v xml:space="preserve"> </v>
      </c>
      <c r="AC181" s="29" t="str">
        <f t="shared" si="38"/>
        <v xml:space="preserve"> </v>
      </c>
      <c r="AD181" s="29" t="str">
        <f t="shared" si="39"/>
        <v xml:space="preserve"> </v>
      </c>
      <c r="AE181" s="29" t="str">
        <f t="shared" si="40"/>
        <v xml:space="preserve"> </v>
      </c>
      <c r="AF181" s="29" t="str">
        <f t="shared" si="41"/>
        <v xml:space="preserve"> </v>
      </c>
      <c r="AG181" s="29" t="str">
        <f t="shared" si="42"/>
        <v xml:space="preserve"> </v>
      </c>
      <c r="AH181" s="45" t="str">
        <f t="shared" si="43"/>
        <v xml:space="preserve"> </v>
      </c>
    </row>
    <row r="182" spans="1:34" s="39" customFormat="1" ht="15" x14ac:dyDescent="0.2">
      <c r="A182" s="70" t="s">
        <v>706</v>
      </c>
      <c r="B182" s="160"/>
      <c r="C182" s="160"/>
      <c r="D182" s="160"/>
      <c r="E182" s="160"/>
      <c r="F182" s="160"/>
      <c r="G182" s="86"/>
      <c r="H182" s="86"/>
      <c r="I182" s="86"/>
      <c r="J182" s="86"/>
      <c r="K182" s="86"/>
      <c r="L182" s="86"/>
      <c r="M182" s="86"/>
      <c r="N182" s="86"/>
      <c r="O182" s="86"/>
      <c r="P182" s="86"/>
      <c r="Q182" s="86"/>
      <c r="R182" s="86"/>
      <c r="S182" s="86"/>
      <c r="T182" s="162" t="str">
        <f t="shared" si="30"/>
        <v xml:space="preserve"> </v>
      </c>
      <c r="V182" s="44" t="str">
        <f t="shared" si="31"/>
        <v xml:space="preserve"> </v>
      </c>
      <c r="W182" s="29" t="str">
        <f t="shared" si="32"/>
        <v xml:space="preserve"> </v>
      </c>
      <c r="X182" s="29" t="str">
        <f t="shared" si="33"/>
        <v xml:space="preserve"> </v>
      </c>
      <c r="Y182" s="29" t="str">
        <f t="shared" si="34"/>
        <v xml:space="preserve"> </v>
      </c>
      <c r="Z182" s="29" t="str">
        <f t="shared" si="35"/>
        <v xml:space="preserve"> </v>
      </c>
      <c r="AA182" s="29" t="str">
        <f t="shared" si="36"/>
        <v xml:space="preserve"> </v>
      </c>
      <c r="AB182" s="29" t="str">
        <f t="shared" si="37"/>
        <v xml:space="preserve"> </v>
      </c>
      <c r="AC182" s="29" t="str">
        <f t="shared" si="38"/>
        <v xml:space="preserve"> </v>
      </c>
      <c r="AD182" s="29" t="str">
        <f t="shared" si="39"/>
        <v xml:space="preserve"> </v>
      </c>
      <c r="AE182" s="29" t="str">
        <f t="shared" si="40"/>
        <v xml:space="preserve"> </v>
      </c>
      <c r="AF182" s="29" t="str">
        <f t="shared" si="41"/>
        <v xml:space="preserve"> </v>
      </c>
      <c r="AG182" s="29" t="str">
        <f t="shared" si="42"/>
        <v xml:space="preserve"> </v>
      </c>
      <c r="AH182" s="45" t="str">
        <f t="shared" si="43"/>
        <v xml:space="preserve"> </v>
      </c>
    </row>
    <row r="183" spans="1:34" s="39" customFormat="1" ht="15" x14ac:dyDescent="0.2">
      <c r="A183" s="70" t="s">
        <v>827</v>
      </c>
      <c r="B183" s="160"/>
      <c r="C183" s="160"/>
      <c r="D183" s="160"/>
      <c r="E183" s="160"/>
      <c r="F183" s="160"/>
      <c r="G183" s="86"/>
      <c r="H183" s="86"/>
      <c r="I183" s="86"/>
      <c r="J183" s="86"/>
      <c r="K183" s="86"/>
      <c r="L183" s="86"/>
      <c r="M183" s="86"/>
      <c r="N183" s="86"/>
      <c r="O183" s="86"/>
      <c r="P183" s="86"/>
      <c r="Q183" s="86"/>
      <c r="R183" s="86"/>
      <c r="S183" s="86"/>
      <c r="T183" s="162" t="str">
        <f t="shared" si="30"/>
        <v xml:space="preserve"> </v>
      </c>
      <c r="V183" s="44" t="str">
        <f t="shared" si="31"/>
        <v xml:space="preserve"> </v>
      </c>
      <c r="W183" s="29" t="str">
        <f t="shared" si="32"/>
        <v xml:space="preserve"> </v>
      </c>
      <c r="X183" s="29" t="str">
        <f t="shared" si="33"/>
        <v xml:space="preserve"> </v>
      </c>
      <c r="Y183" s="29" t="str">
        <f t="shared" si="34"/>
        <v xml:space="preserve"> </v>
      </c>
      <c r="Z183" s="29" t="str">
        <f t="shared" si="35"/>
        <v xml:space="preserve"> </v>
      </c>
      <c r="AA183" s="29" t="str">
        <f t="shared" si="36"/>
        <v xml:space="preserve"> </v>
      </c>
      <c r="AB183" s="29" t="str">
        <f t="shared" si="37"/>
        <v xml:space="preserve"> </v>
      </c>
      <c r="AC183" s="29" t="str">
        <f t="shared" si="38"/>
        <v xml:space="preserve"> </v>
      </c>
      <c r="AD183" s="29" t="str">
        <f t="shared" si="39"/>
        <v xml:space="preserve"> </v>
      </c>
      <c r="AE183" s="29" t="str">
        <f t="shared" si="40"/>
        <v xml:space="preserve"> </v>
      </c>
      <c r="AF183" s="29" t="str">
        <f t="shared" si="41"/>
        <v xml:space="preserve"> </v>
      </c>
      <c r="AG183" s="29" t="str">
        <f t="shared" si="42"/>
        <v xml:space="preserve"> </v>
      </c>
      <c r="AH183" s="45" t="str">
        <f t="shared" si="43"/>
        <v xml:space="preserve"> </v>
      </c>
    </row>
    <row r="184" spans="1:34" s="39" customFormat="1" ht="15" x14ac:dyDescent="0.2">
      <c r="A184" s="70" t="s">
        <v>828</v>
      </c>
      <c r="B184" s="160"/>
      <c r="C184" s="160"/>
      <c r="D184" s="160"/>
      <c r="E184" s="160"/>
      <c r="F184" s="160"/>
      <c r="G184" s="86"/>
      <c r="H184" s="86"/>
      <c r="I184" s="86"/>
      <c r="J184" s="86"/>
      <c r="K184" s="86"/>
      <c r="L184" s="86"/>
      <c r="M184" s="86"/>
      <c r="N184" s="86"/>
      <c r="O184" s="86"/>
      <c r="P184" s="86"/>
      <c r="Q184" s="86"/>
      <c r="R184" s="86"/>
      <c r="S184" s="86"/>
      <c r="T184" s="162" t="str">
        <f t="shared" si="30"/>
        <v xml:space="preserve"> </v>
      </c>
      <c r="V184" s="44" t="str">
        <f t="shared" si="31"/>
        <v xml:space="preserve"> </v>
      </c>
      <c r="W184" s="29" t="str">
        <f t="shared" si="32"/>
        <v xml:space="preserve"> </v>
      </c>
      <c r="X184" s="29" t="str">
        <f t="shared" si="33"/>
        <v xml:space="preserve"> </v>
      </c>
      <c r="Y184" s="29" t="str">
        <f t="shared" si="34"/>
        <v xml:space="preserve"> </v>
      </c>
      <c r="Z184" s="29" t="str">
        <f t="shared" si="35"/>
        <v xml:space="preserve"> </v>
      </c>
      <c r="AA184" s="29" t="str">
        <f t="shared" si="36"/>
        <v xml:space="preserve"> </v>
      </c>
      <c r="AB184" s="29" t="str">
        <f t="shared" si="37"/>
        <v xml:space="preserve"> </v>
      </c>
      <c r="AC184" s="29" t="str">
        <f t="shared" si="38"/>
        <v xml:space="preserve"> </v>
      </c>
      <c r="AD184" s="29" t="str">
        <f t="shared" si="39"/>
        <v xml:space="preserve"> </v>
      </c>
      <c r="AE184" s="29" t="str">
        <f t="shared" si="40"/>
        <v xml:space="preserve"> </v>
      </c>
      <c r="AF184" s="29" t="str">
        <f t="shared" si="41"/>
        <v xml:space="preserve"> </v>
      </c>
      <c r="AG184" s="29" t="str">
        <f t="shared" si="42"/>
        <v xml:space="preserve"> </v>
      </c>
      <c r="AH184" s="45" t="str">
        <f t="shared" si="43"/>
        <v xml:space="preserve"> </v>
      </c>
    </row>
    <row r="185" spans="1:34" s="39" customFormat="1" ht="15" x14ac:dyDescent="0.2">
      <c r="A185" s="70" t="s">
        <v>829</v>
      </c>
      <c r="B185" s="160"/>
      <c r="C185" s="160"/>
      <c r="D185" s="160"/>
      <c r="E185" s="160"/>
      <c r="F185" s="160"/>
      <c r="G185" s="86"/>
      <c r="H185" s="86"/>
      <c r="I185" s="86"/>
      <c r="J185" s="86"/>
      <c r="K185" s="86"/>
      <c r="L185" s="86"/>
      <c r="M185" s="86"/>
      <c r="N185" s="86"/>
      <c r="O185" s="86"/>
      <c r="P185" s="86"/>
      <c r="Q185" s="86"/>
      <c r="R185" s="86"/>
      <c r="S185" s="86"/>
      <c r="T185" s="162" t="str">
        <f t="shared" si="30"/>
        <v xml:space="preserve"> </v>
      </c>
      <c r="V185" s="44" t="str">
        <f t="shared" si="31"/>
        <v xml:space="preserve"> </v>
      </c>
      <c r="W185" s="29" t="str">
        <f t="shared" si="32"/>
        <v xml:space="preserve"> </v>
      </c>
      <c r="X185" s="29" t="str">
        <f t="shared" si="33"/>
        <v xml:space="preserve"> </v>
      </c>
      <c r="Y185" s="29" t="str">
        <f t="shared" si="34"/>
        <v xml:space="preserve"> </v>
      </c>
      <c r="Z185" s="29" t="str">
        <f t="shared" si="35"/>
        <v xml:space="preserve"> </v>
      </c>
      <c r="AA185" s="29" t="str">
        <f t="shared" si="36"/>
        <v xml:space="preserve"> </v>
      </c>
      <c r="AB185" s="29" t="str">
        <f t="shared" si="37"/>
        <v xml:space="preserve"> </v>
      </c>
      <c r="AC185" s="29" t="str">
        <f t="shared" si="38"/>
        <v xml:space="preserve"> </v>
      </c>
      <c r="AD185" s="29" t="str">
        <f t="shared" si="39"/>
        <v xml:space="preserve"> </v>
      </c>
      <c r="AE185" s="29" t="str">
        <f t="shared" si="40"/>
        <v xml:space="preserve"> </v>
      </c>
      <c r="AF185" s="29" t="str">
        <f t="shared" si="41"/>
        <v xml:space="preserve"> </v>
      </c>
      <c r="AG185" s="29" t="str">
        <f t="shared" si="42"/>
        <v xml:space="preserve"> </v>
      </c>
      <c r="AH185" s="45" t="str">
        <f t="shared" si="43"/>
        <v xml:space="preserve"> </v>
      </c>
    </row>
    <row r="186" spans="1:34" s="39" customFormat="1" ht="15" x14ac:dyDescent="0.2">
      <c r="A186" s="70" t="s">
        <v>830</v>
      </c>
      <c r="B186" s="160"/>
      <c r="C186" s="160"/>
      <c r="D186" s="160"/>
      <c r="E186" s="160"/>
      <c r="F186" s="160"/>
      <c r="G186" s="86"/>
      <c r="H186" s="86"/>
      <c r="I186" s="86"/>
      <c r="J186" s="86"/>
      <c r="K186" s="86"/>
      <c r="L186" s="86"/>
      <c r="M186" s="86"/>
      <c r="N186" s="86"/>
      <c r="O186" s="86"/>
      <c r="P186" s="86"/>
      <c r="Q186" s="86"/>
      <c r="R186" s="86"/>
      <c r="S186" s="86"/>
      <c r="T186" s="162" t="str">
        <f t="shared" si="30"/>
        <v xml:space="preserve"> </v>
      </c>
      <c r="V186" s="44" t="str">
        <f t="shared" si="31"/>
        <v xml:space="preserve"> </v>
      </c>
      <c r="W186" s="29" t="str">
        <f t="shared" si="32"/>
        <v xml:space="preserve"> </v>
      </c>
      <c r="X186" s="29" t="str">
        <f t="shared" si="33"/>
        <v xml:space="preserve"> </v>
      </c>
      <c r="Y186" s="29" t="str">
        <f t="shared" si="34"/>
        <v xml:space="preserve"> </v>
      </c>
      <c r="Z186" s="29" t="str">
        <f t="shared" si="35"/>
        <v xml:space="preserve"> </v>
      </c>
      <c r="AA186" s="29" t="str">
        <f t="shared" si="36"/>
        <v xml:space="preserve"> </v>
      </c>
      <c r="AB186" s="29" t="str">
        <f t="shared" si="37"/>
        <v xml:space="preserve"> </v>
      </c>
      <c r="AC186" s="29" t="str">
        <f t="shared" si="38"/>
        <v xml:space="preserve"> </v>
      </c>
      <c r="AD186" s="29" t="str">
        <f t="shared" si="39"/>
        <v xml:space="preserve"> </v>
      </c>
      <c r="AE186" s="29" t="str">
        <f t="shared" si="40"/>
        <v xml:space="preserve"> </v>
      </c>
      <c r="AF186" s="29" t="str">
        <f t="shared" si="41"/>
        <v xml:space="preserve"> </v>
      </c>
      <c r="AG186" s="29" t="str">
        <f t="shared" si="42"/>
        <v xml:space="preserve"> </v>
      </c>
      <c r="AH186" s="45" t="str">
        <f t="shared" si="43"/>
        <v xml:space="preserve"> </v>
      </c>
    </row>
    <row r="187" spans="1:34" s="39" customFormat="1" ht="15" x14ac:dyDescent="0.2">
      <c r="A187" s="70" t="s">
        <v>831</v>
      </c>
      <c r="B187" s="160"/>
      <c r="C187" s="160"/>
      <c r="D187" s="160"/>
      <c r="E187" s="160"/>
      <c r="F187" s="160"/>
      <c r="G187" s="86"/>
      <c r="H187" s="86"/>
      <c r="I187" s="86"/>
      <c r="J187" s="86"/>
      <c r="K187" s="86"/>
      <c r="L187" s="86"/>
      <c r="M187" s="86"/>
      <c r="N187" s="86"/>
      <c r="O187" s="86"/>
      <c r="P187" s="86"/>
      <c r="Q187" s="86"/>
      <c r="R187" s="86"/>
      <c r="S187" s="86"/>
      <c r="T187" s="162" t="str">
        <f t="shared" si="30"/>
        <v xml:space="preserve"> </v>
      </c>
      <c r="V187" s="44" t="str">
        <f t="shared" si="31"/>
        <v xml:space="preserve"> </v>
      </c>
      <c r="W187" s="29" t="str">
        <f t="shared" si="32"/>
        <v xml:space="preserve"> </v>
      </c>
      <c r="X187" s="29" t="str">
        <f t="shared" si="33"/>
        <v xml:space="preserve"> </v>
      </c>
      <c r="Y187" s="29" t="str">
        <f t="shared" si="34"/>
        <v xml:space="preserve"> </v>
      </c>
      <c r="Z187" s="29" t="str">
        <f t="shared" si="35"/>
        <v xml:space="preserve"> </v>
      </c>
      <c r="AA187" s="29" t="str">
        <f t="shared" si="36"/>
        <v xml:space="preserve"> </v>
      </c>
      <c r="AB187" s="29" t="str">
        <f t="shared" si="37"/>
        <v xml:space="preserve"> </v>
      </c>
      <c r="AC187" s="29" t="str">
        <f t="shared" si="38"/>
        <v xml:space="preserve"> </v>
      </c>
      <c r="AD187" s="29" t="str">
        <f t="shared" si="39"/>
        <v xml:space="preserve"> </v>
      </c>
      <c r="AE187" s="29" t="str">
        <f t="shared" si="40"/>
        <v xml:space="preserve"> </v>
      </c>
      <c r="AF187" s="29" t="str">
        <f t="shared" si="41"/>
        <v xml:space="preserve"> </v>
      </c>
      <c r="AG187" s="29" t="str">
        <f t="shared" si="42"/>
        <v xml:space="preserve"> </v>
      </c>
      <c r="AH187" s="45" t="str">
        <f t="shared" si="43"/>
        <v xml:space="preserve"> </v>
      </c>
    </row>
    <row r="188" spans="1:34" s="39" customFormat="1" ht="15" x14ac:dyDescent="0.2">
      <c r="A188" s="70" t="s">
        <v>832</v>
      </c>
      <c r="B188" s="160"/>
      <c r="C188" s="160"/>
      <c r="D188" s="160"/>
      <c r="E188" s="160"/>
      <c r="F188" s="160"/>
      <c r="G188" s="86"/>
      <c r="H188" s="86"/>
      <c r="I188" s="86"/>
      <c r="J188" s="86"/>
      <c r="K188" s="86"/>
      <c r="L188" s="86"/>
      <c r="M188" s="86"/>
      <c r="N188" s="86"/>
      <c r="O188" s="86"/>
      <c r="P188" s="86"/>
      <c r="Q188" s="86"/>
      <c r="R188" s="86"/>
      <c r="S188" s="86"/>
      <c r="T188" s="162" t="str">
        <f t="shared" si="30"/>
        <v xml:space="preserve"> </v>
      </c>
      <c r="V188" s="44" t="str">
        <f t="shared" si="31"/>
        <v xml:space="preserve"> </v>
      </c>
      <c r="W188" s="29" t="str">
        <f t="shared" si="32"/>
        <v xml:space="preserve"> </v>
      </c>
      <c r="X188" s="29" t="str">
        <f t="shared" si="33"/>
        <v xml:space="preserve"> </v>
      </c>
      <c r="Y188" s="29" t="str">
        <f t="shared" si="34"/>
        <v xml:space="preserve"> </v>
      </c>
      <c r="Z188" s="29" t="str">
        <f t="shared" si="35"/>
        <v xml:space="preserve"> </v>
      </c>
      <c r="AA188" s="29" t="str">
        <f t="shared" si="36"/>
        <v xml:space="preserve"> </v>
      </c>
      <c r="AB188" s="29" t="str">
        <f t="shared" si="37"/>
        <v xml:space="preserve"> </v>
      </c>
      <c r="AC188" s="29" t="str">
        <f t="shared" si="38"/>
        <v xml:space="preserve"> </v>
      </c>
      <c r="AD188" s="29" t="str">
        <f t="shared" si="39"/>
        <v xml:space="preserve"> </v>
      </c>
      <c r="AE188" s="29" t="str">
        <f t="shared" si="40"/>
        <v xml:space="preserve"> </v>
      </c>
      <c r="AF188" s="29" t="str">
        <f t="shared" si="41"/>
        <v xml:space="preserve"> </v>
      </c>
      <c r="AG188" s="29" t="str">
        <f t="shared" si="42"/>
        <v xml:space="preserve"> </v>
      </c>
      <c r="AH188" s="45" t="str">
        <f t="shared" si="43"/>
        <v xml:space="preserve"> </v>
      </c>
    </row>
    <row r="189" spans="1:34" s="39" customFormat="1" ht="15" x14ac:dyDescent="0.2">
      <c r="A189" s="70" t="s">
        <v>833</v>
      </c>
      <c r="B189" s="160"/>
      <c r="C189" s="160"/>
      <c r="D189" s="160"/>
      <c r="E189" s="160"/>
      <c r="F189" s="160"/>
      <c r="G189" s="86"/>
      <c r="H189" s="86"/>
      <c r="I189" s="86"/>
      <c r="J189" s="86"/>
      <c r="K189" s="86"/>
      <c r="L189" s="86"/>
      <c r="M189" s="86"/>
      <c r="N189" s="86"/>
      <c r="O189" s="86"/>
      <c r="P189" s="86"/>
      <c r="Q189" s="86"/>
      <c r="R189" s="86"/>
      <c r="S189" s="86"/>
      <c r="T189" s="162" t="str">
        <f t="shared" si="30"/>
        <v xml:space="preserve"> </v>
      </c>
      <c r="V189" s="44" t="str">
        <f t="shared" si="31"/>
        <v xml:space="preserve"> </v>
      </c>
      <c r="W189" s="29" t="str">
        <f t="shared" si="32"/>
        <v xml:space="preserve"> </v>
      </c>
      <c r="X189" s="29" t="str">
        <f t="shared" si="33"/>
        <v xml:space="preserve"> </v>
      </c>
      <c r="Y189" s="29" t="str">
        <f t="shared" si="34"/>
        <v xml:space="preserve"> </v>
      </c>
      <c r="Z189" s="29" t="str">
        <f t="shared" si="35"/>
        <v xml:space="preserve"> </v>
      </c>
      <c r="AA189" s="29" t="str">
        <f t="shared" si="36"/>
        <v xml:space="preserve"> </v>
      </c>
      <c r="AB189" s="29" t="str">
        <f t="shared" si="37"/>
        <v xml:space="preserve"> </v>
      </c>
      <c r="AC189" s="29" t="str">
        <f t="shared" si="38"/>
        <v xml:space="preserve"> </v>
      </c>
      <c r="AD189" s="29" t="str">
        <f t="shared" si="39"/>
        <v xml:space="preserve"> </v>
      </c>
      <c r="AE189" s="29" t="str">
        <f t="shared" si="40"/>
        <v xml:space="preserve"> </v>
      </c>
      <c r="AF189" s="29" t="str">
        <f t="shared" si="41"/>
        <v xml:space="preserve"> </v>
      </c>
      <c r="AG189" s="29" t="str">
        <f t="shared" si="42"/>
        <v xml:space="preserve"> </v>
      </c>
      <c r="AH189" s="45" t="str">
        <f t="shared" si="43"/>
        <v xml:space="preserve"> </v>
      </c>
    </row>
    <row r="190" spans="1:34" s="39" customFormat="1" ht="15" x14ac:dyDescent="0.2">
      <c r="A190" s="70" t="s">
        <v>834</v>
      </c>
      <c r="B190" s="160"/>
      <c r="C190" s="160"/>
      <c r="D190" s="160"/>
      <c r="E190" s="160"/>
      <c r="F190" s="160"/>
      <c r="G190" s="86"/>
      <c r="H190" s="86"/>
      <c r="I190" s="86"/>
      <c r="J190" s="86"/>
      <c r="K190" s="86"/>
      <c r="L190" s="86"/>
      <c r="M190" s="86"/>
      <c r="N190" s="86"/>
      <c r="O190" s="86"/>
      <c r="P190" s="86"/>
      <c r="Q190" s="86"/>
      <c r="R190" s="86"/>
      <c r="S190" s="86"/>
      <c r="T190" s="162" t="str">
        <f t="shared" si="30"/>
        <v xml:space="preserve"> </v>
      </c>
      <c r="V190" s="44" t="str">
        <f t="shared" si="31"/>
        <v xml:space="preserve"> </v>
      </c>
      <c r="W190" s="29" t="str">
        <f t="shared" si="32"/>
        <v xml:space="preserve"> </v>
      </c>
      <c r="X190" s="29" t="str">
        <f t="shared" si="33"/>
        <v xml:space="preserve"> </v>
      </c>
      <c r="Y190" s="29" t="str">
        <f t="shared" si="34"/>
        <v xml:space="preserve"> </v>
      </c>
      <c r="Z190" s="29" t="str">
        <f t="shared" si="35"/>
        <v xml:space="preserve"> </v>
      </c>
      <c r="AA190" s="29" t="str">
        <f t="shared" si="36"/>
        <v xml:space="preserve"> </v>
      </c>
      <c r="AB190" s="29" t="str">
        <f t="shared" si="37"/>
        <v xml:space="preserve"> </v>
      </c>
      <c r="AC190" s="29" t="str">
        <f t="shared" si="38"/>
        <v xml:space="preserve"> </v>
      </c>
      <c r="AD190" s="29" t="str">
        <f t="shared" si="39"/>
        <v xml:space="preserve"> </v>
      </c>
      <c r="AE190" s="29" t="str">
        <f t="shared" si="40"/>
        <v xml:space="preserve"> </v>
      </c>
      <c r="AF190" s="29" t="str">
        <f t="shared" si="41"/>
        <v xml:space="preserve"> </v>
      </c>
      <c r="AG190" s="29" t="str">
        <f t="shared" si="42"/>
        <v xml:space="preserve"> </v>
      </c>
      <c r="AH190" s="45" t="str">
        <f t="shared" si="43"/>
        <v xml:space="preserve"> </v>
      </c>
    </row>
    <row r="191" spans="1:34" s="39" customFormat="1" ht="15" x14ac:dyDescent="0.2">
      <c r="A191" s="70" t="s">
        <v>835</v>
      </c>
      <c r="B191" s="160"/>
      <c r="C191" s="160"/>
      <c r="D191" s="160"/>
      <c r="E191" s="160"/>
      <c r="F191" s="160"/>
      <c r="G191" s="86"/>
      <c r="H191" s="86"/>
      <c r="I191" s="86"/>
      <c r="J191" s="86"/>
      <c r="K191" s="86"/>
      <c r="L191" s="86"/>
      <c r="M191" s="86"/>
      <c r="N191" s="86"/>
      <c r="O191" s="86"/>
      <c r="P191" s="86"/>
      <c r="Q191" s="86"/>
      <c r="R191" s="86"/>
      <c r="S191" s="86"/>
      <c r="T191" s="162" t="str">
        <f t="shared" si="30"/>
        <v xml:space="preserve"> </v>
      </c>
      <c r="V191" s="44" t="str">
        <f t="shared" si="31"/>
        <v xml:space="preserve"> </v>
      </c>
      <c r="W191" s="29" t="str">
        <f t="shared" si="32"/>
        <v xml:space="preserve"> </v>
      </c>
      <c r="X191" s="29" t="str">
        <f t="shared" si="33"/>
        <v xml:space="preserve"> </v>
      </c>
      <c r="Y191" s="29" t="str">
        <f t="shared" si="34"/>
        <v xml:space="preserve"> </v>
      </c>
      <c r="Z191" s="29" t="str">
        <f t="shared" si="35"/>
        <v xml:space="preserve"> </v>
      </c>
      <c r="AA191" s="29" t="str">
        <f t="shared" si="36"/>
        <v xml:space="preserve"> </v>
      </c>
      <c r="AB191" s="29" t="str">
        <f t="shared" si="37"/>
        <v xml:space="preserve"> </v>
      </c>
      <c r="AC191" s="29" t="str">
        <f t="shared" si="38"/>
        <v xml:space="preserve"> </v>
      </c>
      <c r="AD191" s="29" t="str">
        <f t="shared" si="39"/>
        <v xml:space="preserve"> </v>
      </c>
      <c r="AE191" s="29" t="str">
        <f t="shared" si="40"/>
        <v xml:space="preserve"> </v>
      </c>
      <c r="AF191" s="29" t="str">
        <f t="shared" si="41"/>
        <v xml:space="preserve"> </v>
      </c>
      <c r="AG191" s="29" t="str">
        <f t="shared" si="42"/>
        <v xml:space="preserve"> </v>
      </c>
      <c r="AH191" s="45" t="str">
        <f t="shared" si="43"/>
        <v xml:space="preserve"> </v>
      </c>
    </row>
    <row r="192" spans="1:34" s="39" customFormat="1" ht="15" x14ac:dyDescent="0.2">
      <c r="A192" s="70" t="s">
        <v>836</v>
      </c>
      <c r="B192" s="160"/>
      <c r="C192" s="160"/>
      <c r="D192" s="160"/>
      <c r="E192" s="160"/>
      <c r="F192" s="160"/>
      <c r="G192" s="86"/>
      <c r="H192" s="86"/>
      <c r="I192" s="86"/>
      <c r="J192" s="86"/>
      <c r="K192" s="86"/>
      <c r="L192" s="86"/>
      <c r="M192" s="86"/>
      <c r="N192" s="86"/>
      <c r="O192" s="86"/>
      <c r="P192" s="86"/>
      <c r="Q192" s="86"/>
      <c r="R192" s="86"/>
      <c r="S192" s="86"/>
      <c r="T192" s="162" t="str">
        <f t="shared" si="30"/>
        <v xml:space="preserve"> </v>
      </c>
      <c r="V192" s="44" t="str">
        <f t="shared" si="31"/>
        <v xml:space="preserve"> </v>
      </c>
      <c r="W192" s="29" t="str">
        <f t="shared" si="32"/>
        <v xml:space="preserve"> </v>
      </c>
      <c r="X192" s="29" t="str">
        <f t="shared" si="33"/>
        <v xml:space="preserve"> </v>
      </c>
      <c r="Y192" s="29" t="str">
        <f t="shared" si="34"/>
        <v xml:space="preserve"> </v>
      </c>
      <c r="Z192" s="29" t="str">
        <f t="shared" si="35"/>
        <v xml:space="preserve"> </v>
      </c>
      <c r="AA192" s="29" t="str">
        <f t="shared" si="36"/>
        <v xml:space="preserve"> </v>
      </c>
      <c r="AB192" s="29" t="str">
        <f t="shared" si="37"/>
        <v xml:space="preserve"> </v>
      </c>
      <c r="AC192" s="29" t="str">
        <f t="shared" si="38"/>
        <v xml:space="preserve"> </v>
      </c>
      <c r="AD192" s="29" t="str">
        <f t="shared" si="39"/>
        <v xml:space="preserve"> </v>
      </c>
      <c r="AE192" s="29" t="str">
        <f t="shared" si="40"/>
        <v xml:space="preserve"> </v>
      </c>
      <c r="AF192" s="29" t="str">
        <f t="shared" si="41"/>
        <v xml:space="preserve"> </v>
      </c>
      <c r="AG192" s="29" t="str">
        <f t="shared" si="42"/>
        <v xml:space="preserve"> </v>
      </c>
      <c r="AH192" s="45" t="str">
        <f t="shared" si="43"/>
        <v xml:space="preserve"> </v>
      </c>
    </row>
    <row r="193" spans="1:34" s="39" customFormat="1" ht="15" x14ac:dyDescent="0.2">
      <c r="A193" s="70" t="s">
        <v>837</v>
      </c>
      <c r="B193" s="160"/>
      <c r="C193" s="160"/>
      <c r="D193" s="160"/>
      <c r="E193" s="160"/>
      <c r="F193" s="160"/>
      <c r="G193" s="86"/>
      <c r="H193" s="86"/>
      <c r="I193" s="86"/>
      <c r="J193" s="86"/>
      <c r="K193" s="86"/>
      <c r="L193" s="86"/>
      <c r="M193" s="86"/>
      <c r="N193" s="86"/>
      <c r="O193" s="86"/>
      <c r="P193" s="86"/>
      <c r="Q193" s="86"/>
      <c r="R193" s="86"/>
      <c r="S193" s="86"/>
      <c r="T193" s="162" t="str">
        <f t="shared" si="30"/>
        <v xml:space="preserve"> </v>
      </c>
      <c r="V193" s="44" t="str">
        <f t="shared" si="31"/>
        <v xml:space="preserve"> </v>
      </c>
      <c r="W193" s="29" t="str">
        <f t="shared" si="32"/>
        <v xml:space="preserve"> </v>
      </c>
      <c r="X193" s="29" t="str">
        <f t="shared" si="33"/>
        <v xml:space="preserve"> </v>
      </c>
      <c r="Y193" s="29" t="str">
        <f t="shared" si="34"/>
        <v xml:space="preserve"> </v>
      </c>
      <c r="Z193" s="29" t="str">
        <f t="shared" si="35"/>
        <v xml:space="preserve"> </v>
      </c>
      <c r="AA193" s="29" t="str">
        <f t="shared" si="36"/>
        <v xml:space="preserve"> </v>
      </c>
      <c r="AB193" s="29" t="str">
        <f t="shared" si="37"/>
        <v xml:space="preserve"> </v>
      </c>
      <c r="AC193" s="29" t="str">
        <f t="shared" si="38"/>
        <v xml:space="preserve"> </v>
      </c>
      <c r="AD193" s="29" t="str">
        <f t="shared" si="39"/>
        <v xml:space="preserve"> </v>
      </c>
      <c r="AE193" s="29" t="str">
        <f t="shared" si="40"/>
        <v xml:space="preserve"> </v>
      </c>
      <c r="AF193" s="29" t="str">
        <f t="shared" si="41"/>
        <v xml:space="preserve"> </v>
      </c>
      <c r="AG193" s="29" t="str">
        <f t="shared" si="42"/>
        <v xml:space="preserve"> </v>
      </c>
      <c r="AH193" s="45" t="str">
        <f t="shared" si="43"/>
        <v xml:space="preserve"> </v>
      </c>
    </row>
    <row r="194" spans="1:34" s="39" customFormat="1" ht="15" x14ac:dyDescent="0.2">
      <c r="A194" s="70" t="s">
        <v>838</v>
      </c>
      <c r="B194" s="160"/>
      <c r="C194" s="160"/>
      <c r="D194" s="160"/>
      <c r="E194" s="160"/>
      <c r="F194" s="160"/>
      <c r="G194" s="86"/>
      <c r="H194" s="86"/>
      <c r="I194" s="86"/>
      <c r="J194" s="86"/>
      <c r="K194" s="86"/>
      <c r="L194" s="86"/>
      <c r="M194" s="86"/>
      <c r="N194" s="86"/>
      <c r="O194" s="86"/>
      <c r="P194" s="86"/>
      <c r="Q194" s="86"/>
      <c r="R194" s="86"/>
      <c r="S194" s="86"/>
      <c r="T194" s="162" t="str">
        <f t="shared" si="30"/>
        <v xml:space="preserve"> </v>
      </c>
      <c r="V194" s="44" t="str">
        <f t="shared" si="31"/>
        <v xml:space="preserve"> </v>
      </c>
      <c r="W194" s="29" t="str">
        <f t="shared" si="32"/>
        <v xml:space="preserve"> </v>
      </c>
      <c r="X194" s="29" t="str">
        <f t="shared" si="33"/>
        <v xml:space="preserve"> </v>
      </c>
      <c r="Y194" s="29" t="str">
        <f t="shared" si="34"/>
        <v xml:space="preserve"> </v>
      </c>
      <c r="Z194" s="29" t="str">
        <f t="shared" si="35"/>
        <v xml:space="preserve"> </v>
      </c>
      <c r="AA194" s="29" t="str">
        <f t="shared" si="36"/>
        <v xml:space="preserve"> </v>
      </c>
      <c r="AB194" s="29" t="str">
        <f t="shared" si="37"/>
        <v xml:space="preserve"> </v>
      </c>
      <c r="AC194" s="29" t="str">
        <f t="shared" si="38"/>
        <v xml:space="preserve"> </v>
      </c>
      <c r="AD194" s="29" t="str">
        <f t="shared" si="39"/>
        <v xml:space="preserve"> </v>
      </c>
      <c r="AE194" s="29" t="str">
        <f t="shared" si="40"/>
        <v xml:space="preserve"> </v>
      </c>
      <c r="AF194" s="29" t="str">
        <f t="shared" si="41"/>
        <v xml:space="preserve"> </v>
      </c>
      <c r="AG194" s="29" t="str">
        <f t="shared" si="42"/>
        <v xml:space="preserve"> </v>
      </c>
      <c r="AH194" s="45" t="str">
        <f t="shared" si="43"/>
        <v xml:space="preserve"> </v>
      </c>
    </row>
    <row r="195" spans="1:34" s="39" customFormat="1" ht="15" x14ac:dyDescent="0.2">
      <c r="A195" s="70" t="s">
        <v>839</v>
      </c>
      <c r="B195" s="160"/>
      <c r="C195" s="160"/>
      <c r="D195" s="160"/>
      <c r="E195" s="160"/>
      <c r="F195" s="160"/>
      <c r="G195" s="86"/>
      <c r="H195" s="86"/>
      <c r="I195" s="86"/>
      <c r="J195" s="86"/>
      <c r="K195" s="86"/>
      <c r="L195" s="86"/>
      <c r="M195" s="86"/>
      <c r="N195" s="86"/>
      <c r="O195" s="86"/>
      <c r="P195" s="86"/>
      <c r="Q195" s="86"/>
      <c r="R195" s="86"/>
      <c r="S195" s="86"/>
      <c r="T195" s="162" t="str">
        <f t="shared" si="30"/>
        <v xml:space="preserve"> </v>
      </c>
      <c r="V195" s="44" t="str">
        <f t="shared" si="31"/>
        <v xml:space="preserve"> </v>
      </c>
      <c r="W195" s="29" t="str">
        <f t="shared" si="32"/>
        <v xml:space="preserve"> </v>
      </c>
      <c r="X195" s="29" t="str">
        <f t="shared" si="33"/>
        <v xml:space="preserve"> </v>
      </c>
      <c r="Y195" s="29" t="str">
        <f t="shared" si="34"/>
        <v xml:space="preserve"> </v>
      </c>
      <c r="Z195" s="29" t="str">
        <f t="shared" si="35"/>
        <v xml:space="preserve"> </v>
      </c>
      <c r="AA195" s="29" t="str">
        <f t="shared" si="36"/>
        <v xml:space="preserve"> </v>
      </c>
      <c r="AB195" s="29" t="str">
        <f t="shared" si="37"/>
        <v xml:space="preserve"> </v>
      </c>
      <c r="AC195" s="29" t="str">
        <f t="shared" si="38"/>
        <v xml:space="preserve"> </v>
      </c>
      <c r="AD195" s="29" t="str">
        <f t="shared" si="39"/>
        <v xml:space="preserve"> </v>
      </c>
      <c r="AE195" s="29" t="str">
        <f t="shared" si="40"/>
        <v xml:space="preserve"> </v>
      </c>
      <c r="AF195" s="29" t="str">
        <f t="shared" si="41"/>
        <v xml:space="preserve"> </v>
      </c>
      <c r="AG195" s="29" t="str">
        <f t="shared" si="42"/>
        <v xml:space="preserve"> </v>
      </c>
      <c r="AH195" s="45" t="str">
        <f t="shared" si="43"/>
        <v xml:space="preserve"> </v>
      </c>
    </row>
    <row r="196" spans="1:34" s="39" customFormat="1" ht="15" x14ac:dyDescent="0.2">
      <c r="A196" s="70" t="s">
        <v>840</v>
      </c>
      <c r="B196" s="160"/>
      <c r="C196" s="160"/>
      <c r="D196" s="160"/>
      <c r="E196" s="160"/>
      <c r="F196" s="160"/>
      <c r="G196" s="86"/>
      <c r="H196" s="86"/>
      <c r="I196" s="86"/>
      <c r="J196" s="86"/>
      <c r="K196" s="86"/>
      <c r="L196" s="86"/>
      <c r="M196" s="86"/>
      <c r="N196" s="86"/>
      <c r="O196" s="86"/>
      <c r="P196" s="86"/>
      <c r="Q196" s="86"/>
      <c r="R196" s="86"/>
      <c r="S196" s="86"/>
      <c r="T196" s="162" t="str">
        <f t="shared" si="30"/>
        <v xml:space="preserve"> </v>
      </c>
      <c r="V196" s="44" t="str">
        <f t="shared" si="31"/>
        <v xml:space="preserve"> </v>
      </c>
      <c r="W196" s="29" t="str">
        <f t="shared" si="32"/>
        <v xml:space="preserve"> </v>
      </c>
      <c r="X196" s="29" t="str">
        <f t="shared" si="33"/>
        <v xml:space="preserve"> </v>
      </c>
      <c r="Y196" s="29" t="str">
        <f t="shared" si="34"/>
        <v xml:space="preserve"> </v>
      </c>
      <c r="Z196" s="29" t="str">
        <f t="shared" si="35"/>
        <v xml:space="preserve"> </v>
      </c>
      <c r="AA196" s="29" t="str">
        <f t="shared" si="36"/>
        <v xml:space="preserve"> </v>
      </c>
      <c r="AB196" s="29" t="str">
        <f t="shared" si="37"/>
        <v xml:space="preserve"> </v>
      </c>
      <c r="AC196" s="29" t="str">
        <f t="shared" si="38"/>
        <v xml:space="preserve"> </v>
      </c>
      <c r="AD196" s="29" t="str">
        <f t="shared" si="39"/>
        <v xml:space="preserve"> </v>
      </c>
      <c r="AE196" s="29" t="str">
        <f t="shared" si="40"/>
        <v xml:space="preserve"> </v>
      </c>
      <c r="AF196" s="29" t="str">
        <f t="shared" si="41"/>
        <v xml:space="preserve"> </v>
      </c>
      <c r="AG196" s="29" t="str">
        <f t="shared" si="42"/>
        <v xml:space="preserve"> </v>
      </c>
      <c r="AH196" s="45" t="str">
        <f t="shared" si="43"/>
        <v xml:space="preserve"> </v>
      </c>
    </row>
    <row r="197" spans="1:34" s="39" customFormat="1" ht="15" x14ac:dyDescent="0.2">
      <c r="A197" s="70" t="s">
        <v>841</v>
      </c>
      <c r="B197" s="160"/>
      <c r="C197" s="160"/>
      <c r="D197" s="160"/>
      <c r="E197" s="160"/>
      <c r="F197" s="160"/>
      <c r="G197" s="86"/>
      <c r="H197" s="86"/>
      <c r="I197" s="86"/>
      <c r="J197" s="86"/>
      <c r="K197" s="86"/>
      <c r="L197" s="86"/>
      <c r="M197" s="86"/>
      <c r="N197" s="86"/>
      <c r="O197" s="86"/>
      <c r="P197" s="86"/>
      <c r="Q197" s="86"/>
      <c r="R197" s="86"/>
      <c r="S197" s="86"/>
      <c r="T197" s="162" t="str">
        <f t="shared" si="30"/>
        <v xml:space="preserve"> </v>
      </c>
      <c r="V197" s="44" t="str">
        <f t="shared" si="31"/>
        <v xml:space="preserve"> </v>
      </c>
      <c r="W197" s="29" t="str">
        <f t="shared" si="32"/>
        <v xml:space="preserve"> </v>
      </c>
      <c r="X197" s="29" t="str">
        <f t="shared" si="33"/>
        <v xml:space="preserve"> </v>
      </c>
      <c r="Y197" s="29" t="str">
        <f t="shared" si="34"/>
        <v xml:space="preserve"> </v>
      </c>
      <c r="Z197" s="29" t="str">
        <f t="shared" si="35"/>
        <v xml:space="preserve"> </v>
      </c>
      <c r="AA197" s="29" t="str">
        <f t="shared" si="36"/>
        <v xml:space="preserve"> </v>
      </c>
      <c r="AB197" s="29" t="str">
        <f t="shared" si="37"/>
        <v xml:space="preserve"> </v>
      </c>
      <c r="AC197" s="29" t="str">
        <f t="shared" si="38"/>
        <v xml:space="preserve"> </v>
      </c>
      <c r="AD197" s="29" t="str">
        <f t="shared" si="39"/>
        <v xml:space="preserve"> </v>
      </c>
      <c r="AE197" s="29" t="str">
        <f t="shared" si="40"/>
        <v xml:space="preserve"> </v>
      </c>
      <c r="AF197" s="29" t="str">
        <f t="shared" si="41"/>
        <v xml:space="preserve"> </v>
      </c>
      <c r="AG197" s="29" t="str">
        <f t="shared" si="42"/>
        <v xml:space="preserve"> </v>
      </c>
      <c r="AH197" s="45" t="str">
        <f t="shared" si="43"/>
        <v xml:space="preserve"> </v>
      </c>
    </row>
    <row r="198" spans="1:34" s="39" customFormat="1" ht="15" x14ac:dyDescent="0.2">
      <c r="A198" s="70" t="s">
        <v>842</v>
      </c>
      <c r="B198" s="160"/>
      <c r="C198" s="160"/>
      <c r="D198" s="160"/>
      <c r="E198" s="160"/>
      <c r="F198" s="160"/>
      <c r="G198" s="86"/>
      <c r="H198" s="86"/>
      <c r="I198" s="86"/>
      <c r="J198" s="86"/>
      <c r="K198" s="86"/>
      <c r="L198" s="86"/>
      <c r="M198" s="86"/>
      <c r="N198" s="86"/>
      <c r="O198" s="86"/>
      <c r="P198" s="86"/>
      <c r="Q198" s="86"/>
      <c r="R198" s="86"/>
      <c r="S198" s="86"/>
      <c r="T198" s="162" t="str">
        <f t="shared" si="30"/>
        <v xml:space="preserve"> </v>
      </c>
      <c r="V198" s="44" t="str">
        <f t="shared" si="31"/>
        <v xml:space="preserve"> </v>
      </c>
      <c r="W198" s="29" t="str">
        <f t="shared" si="32"/>
        <v xml:space="preserve"> </v>
      </c>
      <c r="X198" s="29" t="str">
        <f t="shared" si="33"/>
        <v xml:space="preserve"> </v>
      </c>
      <c r="Y198" s="29" t="str">
        <f t="shared" si="34"/>
        <v xml:space="preserve"> </v>
      </c>
      <c r="Z198" s="29" t="str">
        <f t="shared" si="35"/>
        <v xml:space="preserve"> </v>
      </c>
      <c r="AA198" s="29" t="str">
        <f t="shared" si="36"/>
        <v xml:space="preserve"> </v>
      </c>
      <c r="AB198" s="29" t="str">
        <f t="shared" si="37"/>
        <v xml:space="preserve"> </v>
      </c>
      <c r="AC198" s="29" t="str">
        <f t="shared" si="38"/>
        <v xml:space="preserve"> </v>
      </c>
      <c r="AD198" s="29" t="str">
        <f t="shared" si="39"/>
        <v xml:space="preserve"> </v>
      </c>
      <c r="AE198" s="29" t="str">
        <f t="shared" si="40"/>
        <v xml:space="preserve"> </v>
      </c>
      <c r="AF198" s="29" t="str">
        <f t="shared" si="41"/>
        <v xml:space="preserve"> </v>
      </c>
      <c r="AG198" s="29" t="str">
        <f t="shared" si="42"/>
        <v xml:space="preserve"> </v>
      </c>
      <c r="AH198" s="45" t="str">
        <f t="shared" si="43"/>
        <v xml:space="preserve"> </v>
      </c>
    </row>
    <row r="199" spans="1:34" s="39" customFormat="1" ht="15" x14ac:dyDescent="0.2">
      <c r="A199" s="70" t="s">
        <v>843</v>
      </c>
      <c r="B199" s="160"/>
      <c r="C199" s="160"/>
      <c r="D199" s="160"/>
      <c r="E199" s="160"/>
      <c r="F199" s="160"/>
      <c r="G199" s="86"/>
      <c r="H199" s="86"/>
      <c r="I199" s="86"/>
      <c r="J199" s="86"/>
      <c r="K199" s="86"/>
      <c r="L199" s="86"/>
      <c r="M199" s="86"/>
      <c r="N199" s="86"/>
      <c r="O199" s="86"/>
      <c r="P199" s="86"/>
      <c r="Q199" s="86"/>
      <c r="R199" s="86"/>
      <c r="S199" s="86"/>
      <c r="T199" s="162" t="str">
        <f t="shared" si="30"/>
        <v xml:space="preserve"> </v>
      </c>
      <c r="V199" s="44" t="str">
        <f t="shared" si="31"/>
        <v xml:space="preserve"> </v>
      </c>
      <c r="W199" s="29" t="str">
        <f t="shared" si="32"/>
        <v xml:space="preserve"> </v>
      </c>
      <c r="X199" s="29" t="str">
        <f t="shared" si="33"/>
        <v xml:space="preserve"> </v>
      </c>
      <c r="Y199" s="29" t="str">
        <f t="shared" si="34"/>
        <v xml:space="preserve"> </v>
      </c>
      <c r="Z199" s="29" t="str">
        <f t="shared" si="35"/>
        <v xml:space="preserve"> </v>
      </c>
      <c r="AA199" s="29" t="str">
        <f t="shared" si="36"/>
        <v xml:space="preserve"> </v>
      </c>
      <c r="AB199" s="29" t="str">
        <f t="shared" si="37"/>
        <v xml:space="preserve"> </v>
      </c>
      <c r="AC199" s="29" t="str">
        <f t="shared" si="38"/>
        <v xml:space="preserve"> </v>
      </c>
      <c r="AD199" s="29" t="str">
        <f t="shared" si="39"/>
        <v xml:space="preserve"> </v>
      </c>
      <c r="AE199" s="29" t="str">
        <f t="shared" si="40"/>
        <v xml:space="preserve"> </v>
      </c>
      <c r="AF199" s="29" t="str">
        <f t="shared" si="41"/>
        <v xml:space="preserve"> </v>
      </c>
      <c r="AG199" s="29" t="str">
        <f t="shared" si="42"/>
        <v xml:space="preserve"> </v>
      </c>
      <c r="AH199" s="45" t="str">
        <f t="shared" si="43"/>
        <v xml:space="preserve"> </v>
      </c>
    </row>
    <row r="200" spans="1:34" s="39" customFormat="1" ht="15" x14ac:dyDescent="0.2">
      <c r="A200" s="70" t="s">
        <v>844</v>
      </c>
      <c r="B200" s="160"/>
      <c r="C200" s="160"/>
      <c r="D200" s="160"/>
      <c r="E200" s="160"/>
      <c r="F200" s="160"/>
      <c r="G200" s="86"/>
      <c r="H200" s="86"/>
      <c r="I200" s="86"/>
      <c r="J200" s="86"/>
      <c r="K200" s="86"/>
      <c r="L200" s="86"/>
      <c r="M200" s="86"/>
      <c r="N200" s="86"/>
      <c r="O200" s="86"/>
      <c r="P200" s="86"/>
      <c r="Q200" s="86"/>
      <c r="R200" s="86"/>
      <c r="S200" s="86"/>
      <c r="T200" s="162" t="str">
        <f t="shared" si="30"/>
        <v xml:space="preserve"> </v>
      </c>
      <c r="V200" s="44" t="str">
        <f t="shared" si="31"/>
        <v xml:space="preserve"> </v>
      </c>
      <c r="W200" s="29" t="str">
        <f t="shared" si="32"/>
        <v xml:space="preserve"> </v>
      </c>
      <c r="X200" s="29" t="str">
        <f t="shared" si="33"/>
        <v xml:space="preserve"> </v>
      </c>
      <c r="Y200" s="29" t="str">
        <f t="shared" si="34"/>
        <v xml:space="preserve"> </v>
      </c>
      <c r="Z200" s="29" t="str">
        <f t="shared" si="35"/>
        <v xml:space="preserve"> </v>
      </c>
      <c r="AA200" s="29" t="str">
        <f t="shared" si="36"/>
        <v xml:space="preserve"> </v>
      </c>
      <c r="AB200" s="29" t="str">
        <f t="shared" si="37"/>
        <v xml:space="preserve"> </v>
      </c>
      <c r="AC200" s="29" t="str">
        <f t="shared" si="38"/>
        <v xml:space="preserve"> </v>
      </c>
      <c r="AD200" s="29" t="str">
        <f t="shared" si="39"/>
        <v xml:space="preserve"> </v>
      </c>
      <c r="AE200" s="29" t="str">
        <f t="shared" si="40"/>
        <v xml:space="preserve"> </v>
      </c>
      <c r="AF200" s="29" t="str">
        <f t="shared" si="41"/>
        <v xml:space="preserve"> </v>
      </c>
      <c r="AG200" s="29" t="str">
        <f t="shared" si="42"/>
        <v xml:space="preserve"> </v>
      </c>
      <c r="AH200" s="45" t="str">
        <f t="shared" si="43"/>
        <v xml:space="preserve"> </v>
      </c>
    </row>
    <row r="201" spans="1:34" s="39" customFormat="1" ht="15" x14ac:dyDescent="0.2">
      <c r="A201" s="70" t="s">
        <v>845</v>
      </c>
      <c r="B201" s="160"/>
      <c r="C201" s="160"/>
      <c r="D201" s="160"/>
      <c r="E201" s="160"/>
      <c r="F201" s="160"/>
      <c r="G201" s="86"/>
      <c r="H201" s="86"/>
      <c r="I201" s="86"/>
      <c r="J201" s="86"/>
      <c r="K201" s="86"/>
      <c r="L201" s="86"/>
      <c r="M201" s="86"/>
      <c r="N201" s="86"/>
      <c r="O201" s="86"/>
      <c r="P201" s="86"/>
      <c r="Q201" s="86"/>
      <c r="R201" s="86"/>
      <c r="S201" s="86"/>
      <c r="T201" s="162" t="str">
        <f t="shared" si="30"/>
        <v xml:space="preserve"> </v>
      </c>
      <c r="V201" s="44" t="str">
        <f t="shared" si="31"/>
        <v xml:space="preserve"> </v>
      </c>
      <c r="W201" s="29" t="str">
        <f t="shared" si="32"/>
        <v xml:space="preserve"> </v>
      </c>
      <c r="X201" s="29" t="str">
        <f t="shared" si="33"/>
        <v xml:space="preserve"> </v>
      </c>
      <c r="Y201" s="29" t="str">
        <f t="shared" si="34"/>
        <v xml:space="preserve"> </v>
      </c>
      <c r="Z201" s="29" t="str">
        <f t="shared" si="35"/>
        <v xml:space="preserve"> </v>
      </c>
      <c r="AA201" s="29" t="str">
        <f t="shared" si="36"/>
        <v xml:space="preserve"> </v>
      </c>
      <c r="AB201" s="29" t="str">
        <f t="shared" si="37"/>
        <v xml:space="preserve"> </v>
      </c>
      <c r="AC201" s="29" t="str">
        <f t="shared" si="38"/>
        <v xml:space="preserve"> </v>
      </c>
      <c r="AD201" s="29" t="str">
        <f t="shared" si="39"/>
        <v xml:space="preserve"> </v>
      </c>
      <c r="AE201" s="29" t="str">
        <f t="shared" si="40"/>
        <v xml:space="preserve"> </v>
      </c>
      <c r="AF201" s="29" t="str">
        <f t="shared" si="41"/>
        <v xml:space="preserve"> </v>
      </c>
      <c r="AG201" s="29" t="str">
        <f t="shared" si="42"/>
        <v xml:space="preserve"> </v>
      </c>
      <c r="AH201" s="45" t="str">
        <f t="shared" si="43"/>
        <v xml:space="preserve"> </v>
      </c>
    </row>
    <row r="202" spans="1:34" s="39" customFormat="1" ht="15" x14ac:dyDescent="0.2">
      <c r="A202" s="70" t="s">
        <v>846</v>
      </c>
      <c r="B202" s="160"/>
      <c r="C202" s="160"/>
      <c r="D202" s="160"/>
      <c r="E202" s="160"/>
      <c r="F202" s="160"/>
      <c r="G202" s="86"/>
      <c r="H202" s="86"/>
      <c r="I202" s="86"/>
      <c r="J202" s="86"/>
      <c r="K202" s="86"/>
      <c r="L202" s="86"/>
      <c r="M202" s="86"/>
      <c r="N202" s="86"/>
      <c r="O202" s="86"/>
      <c r="P202" s="86"/>
      <c r="Q202" s="86"/>
      <c r="R202" s="86"/>
      <c r="S202" s="86"/>
      <c r="T202" s="162" t="str">
        <f t="shared" si="30"/>
        <v xml:space="preserve"> </v>
      </c>
      <c r="V202" s="44" t="str">
        <f t="shared" si="31"/>
        <v xml:space="preserve"> </v>
      </c>
      <c r="W202" s="29" t="str">
        <f t="shared" si="32"/>
        <v xml:space="preserve"> </v>
      </c>
      <c r="X202" s="29" t="str">
        <f t="shared" si="33"/>
        <v xml:space="preserve"> </v>
      </c>
      <c r="Y202" s="29" t="str">
        <f t="shared" si="34"/>
        <v xml:space="preserve"> </v>
      </c>
      <c r="Z202" s="29" t="str">
        <f t="shared" si="35"/>
        <v xml:space="preserve"> </v>
      </c>
      <c r="AA202" s="29" t="str">
        <f t="shared" si="36"/>
        <v xml:space="preserve"> </v>
      </c>
      <c r="AB202" s="29" t="str">
        <f t="shared" si="37"/>
        <v xml:space="preserve"> </v>
      </c>
      <c r="AC202" s="29" t="str">
        <f t="shared" si="38"/>
        <v xml:space="preserve"> </v>
      </c>
      <c r="AD202" s="29" t="str">
        <f t="shared" si="39"/>
        <v xml:space="preserve"> </v>
      </c>
      <c r="AE202" s="29" t="str">
        <f t="shared" si="40"/>
        <v xml:space="preserve"> </v>
      </c>
      <c r="AF202" s="29" t="str">
        <f t="shared" si="41"/>
        <v xml:space="preserve"> </v>
      </c>
      <c r="AG202" s="29" t="str">
        <f t="shared" si="42"/>
        <v xml:space="preserve"> </v>
      </c>
      <c r="AH202" s="45" t="str">
        <f t="shared" si="43"/>
        <v xml:space="preserve"> </v>
      </c>
    </row>
    <row r="203" spans="1:34" s="39" customFormat="1" ht="15" x14ac:dyDescent="0.2">
      <c r="A203" s="70" t="s">
        <v>847</v>
      </c>
      <c r="B203" s="160"/>
      <c r="C203" s="160"/>
      <c r="D203" s="160"/>
      <c r="E203" s="160"/>
      <c r="F203" s="160"/>
      <c r="G203" s="86"/>
      <c r="H203" s="86"/>
      <c r="I203" s="86"/>
      <c r="J203" s="86"/>
      <c r="K203" s="86"/>
      <c r="L203" s="86"/>
      <c r="M203" s="86"/>
      <c r="N203" s="86"/>
      <c r="O203" s="86"/>
      <c r="P203" s="86"/>
      <c r="Q203" s="86"/>
      <c r="R203" s="86"/>
      <c r="S203" s="86"/>
      <c r="T203" s="162" t="str">
        <f t="shared" si="30"/>
        <v xml:space="preserve"> </v>
      </c>
      <c r="V203" s="44" t="str">
        <f t="shared" si="31"/>
        <v xml:space="preserve"> </v>
      </c>
      <c r="W203" s="29" t="str">
        <f t="shared" si="32"/>
        <v xml:space="preserve"> </v>
      </c>
      <c r="X203" s="29" t="str">
        <f t="shared" si="33"/>
        <v xml:space="preserve"> </v>
      </c>
      <c r="Y203" s="29" t="str">
        <f t="shared" si="34"/>
        <v xml:space="preserve"> </v>
      </c>
      <c r="Z203" s="29" t="str">
        <f t="shared" si="35"/>
        <v xml:space="preserve"> </v>
      </c>
      <c r="AA203" s="29" t="str">
        <f t="shared" si="36"/>
        <v xml:space="preserve"> </v>
      </c>
      <c r="AB203" s="29" t="str">
        <f t="shared" si="37"/>
        <v xml:space="preserve"> </v>
      </c>
      <c r="AC203" s="29" t="str">
        <f t="shared" si="38"/>
        <v xml:space="preserve"> </v>
      </c>
      <c r="AD203" s="29" t="str">
        <f t="shared" si="39"/>
        <v xml:space="preserve"> </v>
      </c>
      <c r="AE203" s="29" t="str">
        <f t="shared" si="40"/>
        <v xml:space="preserve"> </v>
      </c>
      <c r="AF203" s="29" t="str">
        <f t="shared" si="41"/>
        <v xml:space="preserve"> </v>
      </c>
      <c r="AG203" s="29" t="str">
        <f t="shared" si="42"/>
        <v xml:space="preserve"> </v>
      </c>
      <c r="AH203" s="45" t="str">
        <f t="shared" si="43"/>
        <v xml:space="preserve"> </v>
      </c>
    </row>
    <row r="204" spans="1:34" s="39" customFormat="1" ht="15" x14ac:dyDescent="0.2">
      <c r="A204" s="70" t="s">
        <v>848</v>
      </c>
      <c r="B204" s="160"/>
      <c r="C204" s="160"/>
      <c r="D204" s="160"/>
      <c r="E204" s="160"/>
      <c r="F204" s="160"/>
      <c r="G204" s="86"/>
      <c r="H204" s="86"/>
      <c r="I204" s="86"/>
      <c r="J204" s="86"/>
      <c r="K204" s="86"/>
      <c r="L204" s="86"/>
      <c r="M204" s="86"/>
      <c r="N204" s="86"/>
      <c r="O204" s="86"/>
      <c r="P204" s="86"/>
      <c r="Q204" s="86"/>
      <c r="R204" s="86"/>
      <c r="S204" s="86"/>
      <c r="T204" s="162" t="str">
        <f t="shared" si="30"/>
        <v xml:space="preserve"> </v>
      </c>
      <c r="V204" s="44" t="str">
        <f t="shared" si="31"/>
        <v xml:space="preserve"> </v>
      </c>
      <c r="W204" s="29" t="str">
        <f t="shared" si="32"/>
        <v xml:space="preserve"> </v>
      </c>
      <c r="X204" s="29" t="str">
        <f t="shared" si="33"/>
        <v xml:space="preserve"> </v>
      </c>
      <c r="Y204" s="29" t="str">
        <f t="shared" si="34"/>
        <v xml:space="preserve"> </v>
      </c>
      <c r="Z204" s="29" t="str">
        <f t="shared" si="35"/>
        <v xml:space="preserve"> </v>
      </c>
      <c r="AA204" s="29" t="str">
        <f t="shared" si="36"/>
        <v xml:space="preserve"> </v>
      </c>
      <c r="AB204" s="29" t="str">
        <f t="shared" si="37"/>
        <v xml:space="preserve"> </v>
      </c>
      <c r="AC204" s="29" t="str">
        <f t="shared" si="38"/>
        <v xml:space="preserve"> </v>
      </c>
      <c r="AD204" s="29" t="str">
        <f t="shared" si="39"/>
        <v xml:space="preserve"> </v>
      </c>
      <c r="AE204" s="29" t="str">
        <f t="shared" si="40"/>
        <v xml:space="preserve"> </v>
      </c>
      <c r="AF204" s="29" t="str">
        <f t="shared" si="41"/>
        <v xml:space="preserve"> </v>
      </c>
      <c r="AG204" s="29" t="str">
        <f t="shared" si="42"/>
        <v xml:space="preserve"> </v>
      </c>
      <c r="AH204" s="45" t="str">
        <f t="shared" si="43"/>
        <v xml:space="preserve"> </v>
      </c>
    </row>
    <row r="205" spans="1:34" s="39" customFormat="1" ht="15" x14ac:dyDescent="0.2">
      <c r="A205" s="70" t="s">
        <v>849</v>
      </c>
      <c r="B205" s="160"/>
      <c r="C205" s="160"/>
      <c r="D205" s="160"/>
      <c r="E205" s="160"/>
      <c r="F205" s="160"/>
      <c r="G205" s="86"/>
      <c r="H205" s="86"/>
      <c r="I205" s="86"/>
      <c r="J205" s="86"/>
      <c r="K205" s="86"/>
      <c r="L205" s="86"/>
      <c r="M205" s="86"/>
      <c r="N205" s="86"/>
      <c r="O205" s="86"/>
      <c r="P205" s="86"/>
      <c r="Q205" s="86"/>
      <c r="R205" s="86"/>
      <c r="S205" s="86"/>
      <c r="T205" s="162" t="str">
        <f t="shared" si="30"/>
        <v xml:space="preserve"> </v>
      </c>
      <c r="V205" s="44" t="str">
        <f t="shared" si="31"/>
        <v xml:space="preserve"> </v>
      </c>
      <c r="W205" s="29" t="str">
        <f t="shared" si="32"/>
        <v xml:space="preserve"> </v>
      </c>
      <c r="X205" s="29" t="str">
        <f t="shared" si="33"/>
        <v xml:space="preserve"> </v>
      </c>
      <c r="Y205" s="29" t="str">
        <f t="shared" si="34"/>
        <v xml:space="preserve"> </v>
      </c>
      <c r="Z205" s="29" t="str">
        <f t="shared" si="35"/>
        <v xml:space="preserve"> </v>
      </c>
      <c r="AA205" s="29" t="str">
        <f t="shared" si="36"/>
        <v xml:space="preserve"> </v>
      </c>
      <c r="AB205" s="29" t="str">
        <f t="shared" si="37"/>
        <v xml:space="preserve"> </v>
      </c>
      <c r="AC205" s="29" t="str">
        <f t="shared" si="38"/>
        <v xml:space="preserve"> </v>
      </c>
      <c r="AD205" s="29" t="str">
        <f t="shared" si="39"/>
        <v xml:space="preserve"> </v>
      </c>
      <c r="AE205" s="29" t="str">
        <f t="shared" si="40"/>
        <v xml:space="preserve"> </v>
      </c>
      <c r="AF205" s="29" t="str">
        <f t="shared" si="41"/>
        <v xml:space="preserve"> </v>
      </c>
      <c r="AG205" s="29" t="str">
        <f t="shared" si="42"/>
        <v xml:space="preserve"> </v>
      </c>
      <c r="AH205" s="45" t="str">
        <f t="shared" si="43"/>
        <v xml:space="preserve"> </v>
      </c>
    </row>
    <row r="206" spans="1:34" s="39" customFormat="1" ht="15" x14ac:dyDescent="0.2">
      <c r="A206" s="70" t="s">
        <v>850</v>
      </c>
      <c r="B206" s="160"/>
      <c r="C206" s="160"/>
      <c r="D206" s="160"/>
      <c r="E206" s="160"/>
      <c r="F206" s="160"/>
      <c r="G206" s="86"/>
      <c r="H206" s="86"/>
      <c r="I206" s="86"/>
      <c r="J206" s="86"/>
      <c r="K206" s="86"/>
      <c r="L206" s="86"/>
      <c r="M206" s="86"/>
      <c r="N206" s="86"/>
      <c r="O206" s="86"/>
      <c r="P206" s="86"/>
      <c r="Q206" s="86"/>
      <c r="R206" s="86"/>
      <c r="S206" s="86"/>
      <c r="T206" s="162" t="str">
        <f t="shared" si="30"/>
        <v xml:space="preserve"> </v>
      </c>
      <c r="V206" s="44" t="str">
        <f t="shared" si="31"/>
        <v xml:space="preserve"> </v>
      </c>
      <c r="W206" s="29" t="str">
        <f t="shared" si="32"/>
        <v xml:space="preserve"> </v>
      </c>
      <c r="X206" s="29" t="str">
        <f t="shared" si="33"/>
        <v xml:space="preserve"> </v>
      </c>
      <c r="Y206" s="29" t="str">
        <f t="shared" si="34"/>
        <v xml:space="preserve"> </v>
      </c>
      <c r="Z206" s="29" t="str">
        <f t="shared" si="35"/>
        <v xml:space="preserve"> </v>
      </c>
      <c r="AA206" s="29" t="str">
        <f t="shared" si="36"/>
        <v xml:space="preserve"> </v>
      </c>
      <c r="AB206" s="29" t="str">
        <f t="shared" si="37"/>
        <v xml:space="preserve"> </v>
      </c>
      <c r="AC206" s="29" t="str">
        <f t="shared" si="38"/>
        <v xml:space="preserve"> </v>
      </c>
      <c r="AD206" s="29" t="str">
        <f t="shared" si="39"/>
        <v xml:space="preserve"> </v>
      </c>
      <c r="AE206" s="29" t="str">
        <f t="shared" si="40"/>
        <v xml:space="preserve"> </v>
      </c>
      <c r="AF206" s="29" t="str">
        <f t="shared" si="41"/>
        <v xml:space="preserve"> </v>
      </c>
      <c r="AG206" s="29" t="str">
        <f t="shared" si="42"/>
        <v xml:space="preserve"> </v>
      </c>
      <c r="AH206" s="45" t="str">
        <f t="shared" si="43"/>
        <v xml:space="preserve"> </v>
      </c>
    </row>
    <row r="207" spans="1:34" s="39" customFormat="1" ht="15" x14ac:dyDescent="0.2">
      <c r="A207" s="70" t="s">
        <v>851</v>
      </c>
      <c r="B207" s="160"/>
      <c r="C207" s="160"/>
      <c r="D207" s="160"/>
      <c r="E207" s="160"/>
      <c r="F207" s="160"/>
      <c r="G207" s="86"/>
      <c r="H207" s="86"/>
      <c r="I207" s="86"/>
      <c r="J207" s="86"/>
      <c r="K207" s="86"/>
      <c r="L207" s="86"/>
      <c r="M207" s="86"/>
      <c r="N207" s="86"/>
      <c r="O207" s="86"/>
      <c r="P207" s="86"/>
      <c r="Q207" s="86"/>
      <c r="R207" s="86"/>
      <c r="S207" s="86"/>
      <c r="T207" s="162" t="str">
        <f t="shared" si="30"/>
        <v xml:space="preserve"> </v>
      </c>
      <c r="V207" s="44" t="str">
        <f t="shared" si="31"/>
        <v xml:space="preserve"> </v>
      </c>
      <c r="W207" s="29" t="str">
        <f t="shared" si="32"/>
        <v xml:space="preserve"> </v>
      </c>
      <c r="X207" s="29" t="str">
        <f t="shared" si="33"/>
        <v xml:space="preserve"> </v>
      </c>
      <c r="Y207" s="29" t="str">
        <f t="shared" si="34"/>
        <v xml:space="preserve"> </v>
      </c>
      <c r="Z207" s="29" t="str">
        <f t="shared" si="35"/>
        <v xml:space="preserve"> </v>
      </c>
      <c r="AA207" s="29" t="str">
        <f t="shared" si="36"/>
        <v xml:space="preserve"> </v>
      </c>
      <c r="AB207" s="29" t="str">
        <f t="shared" si="37"/>
        <v xml:space="preserve"> </v>
      </c>
      <c r="AC207" s="29" t="str">
        <f t="shared" si="38"/>
        <v xml:space="preserve"> </v>
      </c>
      <c r="AD207" s="29" t="str">
        <f t="shared" si="39"/>
        <v xml:space="preserve"> </v>
      </c>
      <c r="AE207" s="29" t="str">
        <f t="shared" si="40"/>
        <v xml:space="preserve"> </v>
      </c>
      <c r="AF207" s="29" t="str">
        <f t="shared" si="41"/>
        <v xml:space="preserve"> </v>
      </c>
      <c r="AG207" s="29" t="str">
        <f t="shared" si="42"/>
        <v xml:space="preserve"> </v>
      </c>
      <c r="AH207" s="45" t="str">
        <f t="shared" si="43"/>
        <v xml:space="preserve"> </v>
      </c>
    </row>
    <row r="208" spans="1:34" s="39" customFormat="1" ht="15" x14ac:dyDescent="0.2">
      <c r="A208" s="70" t="s">
        <v>852</v>
      </c>
      <c r="B208" s="160"/>
      <c r="C208" s="160"/>
      <c r="D208" s="160"/>
      <c r="E208" s="160"/>
      <c r="F208" s="160"/>
      <c r="G208" s="86"/>
      <c r="H208" s="86"/>
      <c r="I208" s="86"/>
      <c r="J208" s="86"/>
      <c r="K208" s="86"/>
      <c r="L208" s="86"/>
      <c r="M208" s="86"/>
      <c r="N208" s="86"/>
      <c r="O208" s="86"/>
      <c r="P208" s="86"/>
      <c r="Q208" s="86"/>
      <c r="R208" s="86"/>
      <c r="S208" s="86"/>
      <c r="T208" s="162" t="str">
        <f t="shared" si="30"/>
        <v xml:space="preserve"> </v>
      </c>
      <c r="V208" s="44" t="str">
        <f t="shared" si="31"/>
        <v xml:space="preserve"> </v>
      </c>
      <c r="W208" s="29" t="str">
        <f t="shared" si="32"/>
        <v xml:space="preserve"> </v>
      </c>
      <c r="X208" s="29" t="str">
        <f t="shared" si="33"/>
        <v xml:space="preserve"> </v>
      </c>
      <c r="Y208" s="29" t="str">
        <f t="shared" si="34"/>
        <v xml:space="preserve"> </v>
      </c>
      <c r="Z208" s="29" t="str">
        <f t="shared" si="35"/>
        <v xml:space="preserve"> </v>
      </c>
      <c r="AA208" s="29" t="str">
        <f t="shared" si="36"/>
        <v xml:space="preserve"> </v>
      </c>
      <c r="AB208" s="29" t="str">
        <f t="shared" si="37"/>
        <v xml:space="preserve"> </v>
      </c>
      <c r="AC208" s="29" t="str">
        <f t="shared" si="38"/>
        <v xml:space="preserve"> </v>
      </c>
      <c r="AD208" s="29" t="str">
        <f t="shared" si="39"/>
        <v xml:space="preserve"> </v>
      </c>
      <c r="AE208" s="29" t="str">
        <f t="shared" si="40"/>
        <v xml:space="preserve"> </v>
      </c>
      <c r="AF208" s="29" t="str">
        <f t="shared" si="41"/>
        <v xml:space="preserve"> </v>
      </c>
      <c r="AG208" s="29" t="str">
        <f t="shared" si="42"/>
        <v xml:space="preserve"> </v>
      </c>
      <c r="AH208" s="45" t="str">
        <f t="shared" si="43"/>
        <v xml:space="preserve"> </v>
      </c>
    </row>
    <row r="209" spans="1:34" s="39" customFormat="1" ht="15" x14ac:dyDescent="0.2">
      <c r="A209" s="70" t="s">
        <v>853</v>
      </c>
      <c r="B209" s="160"/>
      <c r="C209" s="160"/>
      <c r="D209" s="160"/>
      <c r="E209" s="160"/>
      <c r="F209" s="160"/>
      <c r="G209" s="86"/>
      <c r="H209" s="86"/>
      <c r="I209" s="86"/>
      <c r="J209" s="86"/>
      <c r="K209" s="86"/>
      <c r="L209" s="86"/>
      <c r="M209" s="86"/>
      <c r="N209" s="86"/>
      <c r="O209" s="86"/>
      <c r="P209" s="86"/>
      <c r="Q209" s="86"/>
      <c r="R209" s="86"/>
      <c r="S209" s="86"/>
      <c r="T209" s="162" t="str">
        <f t="shared" si="30"/>
        <v xml:space="preserve"> </v>
      </c>
      <c r="V209" s="44" t="str">
        <f t="shared" si="31"/>
        <v xml:space="preserve"> </v>
      </c>
      <c r="W209" s="29" t="str">
        <f t="shared" si="32"/>
        <v xml:space="preserve"> </v>
      </c>
      <c r="X209" s="29" t="str">
        <f t="shared" si="33"/>
        <v xml:space="preserve"> </v>
      </c>
      <c r="Y209" s="29" t="str">
        <f t="shared" si="34"/>
        <v xml:space="preserve"> </v>
      </c>
      <c r="Z209" s="29" t="str">
        <f t="shared" si="35"/>
        <v xml:space="preserve"> </v>
      </c>
      <c r="AA209" s="29" t="str">
        <f t="shared" si="36"/>
        <v xml:space="preserve"> </v>
      </c>
      <c r="AB209" s="29" t="str">
        <f t="shared" si="37"/>
        <v xml:space="preserve"> </v>
      </c>
      <c r="AC209" s="29" t="str">
        <f t="shared" si="38"/>
        <v xml:space="preserve"> </v>
      </c>
      <c r="AD209" s="29" t="str">
        <f t="shared" si="39"/>
        <v xml:space="preserve"> </v>
      </c>
      <c r="AE209" s="29" t="str">
        <f t="shared" si="40"/>
        <v xml:space="preserve"> </v>
      </c>
      <c r="AF209" s="29" t="str">
        <f t="shared" si="41"/>
        <v xml:space="preserve"> </v>
      </c>
      <c r="AG209" s="29" t="str">
        <f t="shared" si="42"/>
        <v xml:space="preserve"> </v>
      </c>
      <c r="AH209" s="45" t="str">
        <f t="shared" si="43"/>
        <v xml:space="preserve"> </v>
      </c>
    </row>
    <row r="210" spans="1:34" s="39" customFormat="1" ht="15" x14ac:dyDescent="0.2">
      <c r="A210" s="70" t="s">
        <v>854</v>
      </c>
      <c r="B210" s="160"/>
      <c r="C210" s="160"/>
      <c r="D210" s="160"/>
      <c r="E210" s="160"/>
      <c r="F210" s="160"/>
      <c r="G210" s="86"/>
      <c r="H210" s="86"/>
      <c r="I210" s="86"/>
      <c r="J210" s="86"/>
      <c r="K210" s="86"/>
      <c r="L210" s="86"/>
      <c r="M210" s="86"/>
      <c r="N210" s="86"/>
      <c r="O210" s="86"/>
      <c r="P210" s="86"/>
      <c r="Q210" s="86"/>
      <c r="R210" s="86"/>
      <c r="S210" s="86"/>
      <c r="T210" s="162" t="str">
        <f t="shared" si="30"/>
        <v xml:space="preserve"> </v>
      </c>
      <c r="V210" s="44" t="str">
        <f t="shared" si="31"/>
        <v xml:space="preserve"> </v>
      </c>
      <c r="W210" s="29" t="str">
        <f t="shared" si="32"/>
        <v xml:space="preserve"> </v>
      </c>
      <c r="X210" s="29" t="str">
        <f t="shared" si="33"/>
        <v xml:space="preserve"> </v>
      </c>
      <c r="Y210" s="29" t="str">
        <f t="shared" si="34"/>
        <v xml:space="preserve"> </v>
      </c>
      <c r="Z210" s="29" t="str">
        <f t="shared" si="35"/>
        <v xml:space="preserve"> </v>
      </c>
      <c r="AA210" s="29" t="str">
        <f t="shared" si="36"/>
        <v xml:space="preserve"> </v>
      </c>
      <c r="AB210" s="29" t="str">
        <f t="shared" si="37"/>
        <v xml:space="preserve"> </v>
      </c>
      <c r="AC210" s="29" t="str">
        <f t="shared" si="38"/>
        <v xml:space="preserve"> </v>
      </c>
      <c r="AD210" s="29" t="str">
        <f t="shared" si="39"/>
        <v xml:space="preserve"> </v>
      </c>
      <c r="AE210" s="29" t="str">
        <f t="shared" si="40"/>
        <v xml:space="preserve"> </v>
      </c>
      <c r="AF210" s="29" t="str">
        <f t="shared" si="41"/>
        <v xml:space="preserve"> </v>
      </c>
      <c r="AG210" s="29" t="str">
        <f t="shared" si="42"/>
        <v xml:space="preserve"> </v>
      </c>
      <c r="AH210" s="45" t="str">
        <f t="shared" si="43"/>
        <v xml:space="preserve"> </v>
      </c>
    </row>
    <row r="211" spans="1:34" s="39" customFormat="1" ht="15" x14ac:dyDescent="0.2">
      <c r="A211" s="70" t="s">
        <v>855</v>
      </c>
      <c r="B211" s="160"/>
      <c r="C211" s="160"/>
      <c r="D211" s="160"/>
      <c r="E211" s="160"/>
      <c r="F211" s="160"/>
      <c r="G211" s="86"/>
      <c r="H211" s="86"/>
      <c r="I211" s="86"/>
      <c r="J211" s="86"/>
      <c r="K211" s="86"/>
      <c r="L211" s="86"/>
      <c r="M211" s="86"/>
      <c r="N211" s="86"/>
      <c r="O211" s="86"/>
      <c r="P211" s="86"/>
      <c r="Q211" s="86"/>
      <c r="R211" s="86"/>
      <c r="S211" s="86"/>
      <c r="T211" s="162" t="str">
        <f t="shared" si="30"/>
        <v xml:space="preserve"> </v>
      </c>
      <c r="V211" s="44" t="str">
        <f t="shared" si="31"/>
        <v xml:space="preserve"> </v>
      </c>
      <c r="W211" s="29" t="str">
        <f t="shared" si="32"/>
        <v xml:space="preserve"> </v>
      </c>
      <c r="X211" s="29" t="str">
        <f t="shared" si="33"/>
        <v xml:space="preserve"> </v>
      </c>
      <c r="Y211" s="29" t="str">
        <f t="shared" si="34"/>
        <v xml:space="preserve"> </v>
      </c>
      <c r="Z211" s="29" t="str">
        <f t="shared" si="35"/>
        <v xml:space="preserve"> </v>
      </c>
      <c r="AA211" s="29" t="str">
        <f t="shared" si="36"/>
        <v xml:space="preserve"> </v>
      </c>
      <c r="AB211" s="29" t="str">
        <f t="shared" si="37"/>
        <v xml:space="preserve"> </v>
      </c>
      <c r="AC211" s="29" t="str">
        <f t="shared" si="38"/>
        <v xml:space="preserve"> </v>
      </c>
      <c r="AD211" s="29" t="str">
        <f t="shared" si="39"/>
        <v xml:space="preserve"> </v>
      </c>
      <c r="AE211" s="29" t="str">
        <f t="shared" si="40"/>
        <v xml:space="preserve"> </v>
      </c>
      <c r="AF211" s="29" t="str">
        <f t="shared" si="41"/>
        <v xml:space="preserve"> </v>
      </c>
      <c r="AG211" s="29" t="str">
        <f t="shared" si="42"/>
        <v xml:space="preserve"> </v>
      </c>
      <c r="AH211" s="45" t="str">
        <f t="shared" si="43"/>
        <v xml:space="preserve"> </v>
      </c>
    </row>
    <row r="212" spans="1:34" s="39" customFormat="1" ht="15" x14ac:dyDescent="0.2">
      <c r="A212" s="70" t="s">
        <v>856</v>
      </c>
      <c r="B212" s="160"/>
      <c r="C212" s="160"/>
      <c r="D212" s="160"/>
      <c r="E212" s="160"/>
      <c r="F212" s="160"/>
      <c r="G212" s="86"/>
      <c r="H212" s="86"/>
      <c r="I212" s="86"/>
      <c r="J212" s="86"/>
      <c r="K212" s="86"/>
      <c r="L212" s="86"/>
      <c r="M212" s="86"/>
      <c r="N212" s="86"/>
      <c r="O212" s="86"/>
      <c r="P212" s="86"/>
      <c r="Q212" s="86"/>
      <c r="R212" s="86"/>
      <c r="S212" s="86"/>
      <c r="T212" s="162" t="str">
        <f t="shared" si="30"/>
        <v xml:space="preserve"> </v>
      </c>
      <c r="V212" s="44" t="str">
        <f t="shared" si="31"/>
        <v xml:space="preserve"> </v>
      </c>
      <c r="W212" s="29" t="str">
        <f t="shared" si="32"/>
        <v xml:space="preserve"> </v>
      </c>
      <c r="X212" s="29" t="str">
        <f t="shared" si="33"/>
        <v xml:space="preserve"> </v>
      </c>
      <c r="Y212" s="29" t="str">
        <f t="shared" si="34"/>
        <v xml:space="preserve"> </v>
      </c>
      <c r="Z212" s="29" t="str">
        <f t="shared" si="35"/>
        <v xml:space="preserve"> </v>
      </c>
      <c r="AA212" s="29" t="str">
        <f t="shared" si="36"/>
        <v xml:space="preserve"> </v>
      </c>
      <c r="AB212" s="29" t="str">
        <f t="shared" si="37"/>
        <v xml:space="preserve"> </v>
      </c>
      <c r="AC212" s="29" t="str">
        <f t="shared" si="38"/>
        <v xml:space="preserve"> </v>
      </c>
      <c r="AD212" s="29" t="str">
        <f t="shared" si="39"/>
        <v xml:space="preserve"> </v>
      </c>
      <c r="AE212" s="29" t="str">
        <f t="shared" si="40"/>
        <v xml:space="preserve"> </v>
      </c>
      <c r="AF212" s="29" t="str">
        <f t="shared" si="41"/>
        <v xml:space="preserve"> </v>
      </c>
      <c r="AG212" s="29" t="str">
        <f t="shared" si="42"/>
        <v xml:space="preserve"> </v>
      </c>
      <c r="AH212" s="45" t="str">
        <f t="shared" si="43"/>
        <v xml:space="preserve"> </v>
      </c>
    </row>
    <row r="213" spans="1:34" s="39" customFormat="1" ht="15" x14ac:dyDescent="0.2">
      <c r="A213" s="70" t="s">
        <v>857</v>
      </c>
      <c r="B213" s="160"/>
      <c r="C213" s="160"/>
      <c r="D213" s="160"/>
      <c r="E213" s="160"/>
      <c r="F213" s="160"/>
      <c r="G213" s="86"/>
      <c r="H213" s="86"/>
      <c r="I213" s="86"/>
      <c r="J213" s="86"/>
      <c r="K213" s="86"/>
      <c r="L213" s="86"/>
      <c r="M213" s="86"/>
      <c r="N213" s="86"/>
      <c r="O213" s="86"/>
      <c r="P213" s="86"/>
      <c r="Q213" s="86"/>
      <c r="R213" s="86"/>
      <c r="S213" s="86"/>
      <c r="T213" s="162" t="str">
        <f t="shared" si="30"/>
        <v xml:space="preserve"> </v>
      </c>
      <c r="V213" s="44" t="str">
        <f t="shared" si="31"/>
        <v xml:space="preserve"> </v>
      </c>
      <c r="W213" s="29" t="str">
        <f t="shared" si="32"/>
        <v xml:space="preserve"> </v>
      </c>
      <c r="X213" s="29" t="str">
        <f t="shared" si="33"/>
        <v xml:space="preserve"> </v>
      </c>
      <c r="Y213" s="29" t="str">
        <f t="shared" si="34"/>
        <v xml:space="preserve"> </v>
      </c>
      <c r="Z213" s="29" t="str">
        <f t="shared" si="35"/>
        <v xml:space="preserve"> </v>
      </c>
      <c r="AA213" s="29" t="str">
        <f t="shared" si="36"/>
        <v xml:space="preserve"> </v>
      </c>
      <c r="AB213" s="29" t="str">
        <f t="shared" si="37"/>
        <v xml:space="preserve"> </v>
      </c>
      <c r="AC213" s="29" t="str">
        <f t="shared" si="38"/>
        <v xml:space="preserve"> </v>
      </c>
      <c r="AD213" s="29" t="str">
        <f t="shared" si="39"/>
        <v xml:space="preserve"> </v>
      </c>
      <c r="AE213" s="29" t="str">
        <f t="shared" si="40"/>
        <v xml:space="preserve"> </v>
      </c>
      <c r="AF213" s="29" t="str">
        <f t="shared" si="41"/>
        <v xml:space="preserve"> </v>
      </c>
      <c r="AG213" s="29" t="str">
        <f t="shared" si="42"/>
        <v xml:space="preserve"> </v>
      </c>
      <c r="AH213" s="45" t="str">
        <f t="shared" si="43"/>
        <v xml:space="preserve"> </v>
      </c>
    </row>
    <row r="214" spans="1:34" s="39" customFormat="1" ht="15" x14ac:dyDescent="0.2">
      <c r="A214" s="70" t="s">
        <v>858</v>
      </c>
      <c r="B214" s="160"/>
      <c r="C214" s="160"/>
      <c r="D214" s="160"/>
      <c r="E214" s="160"/>
      <c r="F214" s="160"/>
      <c r="G214" s="86"/>
      <c r="H214" s="86"/>
      <c r="I214" s="86"/>
      <c r="J214" s="86"/>
      <c r="K214" s="86"/>
      <c r="L214" s="86"/>
      <c r="M214" s="86"/>
      <c r="N214" s="86"/>
      <c r="O214" s="86"/>
      <c r="P214" s="86"/>
      <c r="Q214" s="86"/>
      <c r="R214" s="86"/>
      <c r="S214" s="86"/>
      <c r="T214" s="162" t="str">
        <f t="shared" si="30"/>
        <v xml:space="preserve"> </v>
      </c>
      <c r="V214" s="44" t="str">
        <f t="shared" si="31"/>
        <v xml:space="preserve"> </v>
      </c>
      <c r="W214" s="29" t="str">
        <f t="shared" si="32"/>
        <v xml:space="preserve"> </v>
      </c>
      <c r="X214" s="29" t="str">
        <f t="shared" si="33"/>
        <v xml:space="preserve"> </v>
      </c>
      <c r="Y214" s="29" t="str">
        <f t="shared" si="34"/>
        <v xml:space="preserve"> </v>
      </c>
      <c r="Z214" s="29" t="str">
        <f t="shared" si="35"/>
        <v xml:space="preserve"> </v>
      </c>
      <c r="AA214" s="29" t="str">
        <f t="shared" si="36"/>
        <v xml:space="preserve"> </v>
      </c>
      <c r="AB214" s="29" t="str">
        <f t="shared" si="37"/>
        <v xml:space="preserve"> </v>
      </c>
      <c r="AC214" s="29" t="str">
        <f t="shared" si="38"/>
        <v xml:space="preserve"> </v>
      </c>
      <c r="AD214" s="29" t="str">
        <f t="shared" si="39"/>
        <v xml:space="preserve"> </v>
      </c>
      <c r="AE214" s="29" t="str">
        <f t="shared" si="40"/>
        <v xml:space="preserve"> </v>
      </c>
      <c r="AF214" s="29" t="str">
        <f t="shared" si="41"/>
        <v xml:space="preserve"> </v>
      </c>
      <c r="AG214" s="29" t="str">
        <f t="shared" si="42"/>
        <v xml:space="preserve"> </v>
      </c>
      <c r="AH214" s="45" t="str">
        <f t="shared" si="43"/>
        <v xml:space="preserve"> </v>
      </c>
    </row>
    <row r="215" spans="1:34" s="39" customFormat="1" ht="15" x14ac:dyDescent="0.2">
      <c r="A215" s="70" t="s">
        <v>859</v>
      </c>
      <c r="B215" s="160"/>
      <c r="C215" s="160"/>
      <c r="D215" s="160"/>
      <c r="E215" s="160"/>
      <c r="F215" s="160"/>
      <c r="G215" s="86"/>
      <c r="H215" s="86"/>
      <c r="I215" s="86"/>
      <c r="J215" s="86"/>
      <c r="K215" s="86"/>
      <c r="L215" s="86"/>
      <c r="M215" s="86"/>
      <c r="N215" s="86"/>
      <c r="O215" s="86"/>
      <c r="P215" s="86"/>
      <c r="Q215" s="86"/>
      <c r="R215" s="86"/>
      <c r="S215" s="86"/>
      <c r="T215" s="162" t="str">
        <f t="shared" si="30"/>
        <v xml:space="preserve"> </v>
      </c>
      <c r="V215" s="44" t="str">
        <f t="shared" si="31"/>
        <v xml:space="preserve"> </v>
      </c>
      <c r="W215" s="29" t="str">
        <f t="shared" si="32"/>
        <v xml:space="preserve"> </v>
      </c>
      <c r="X215" s="29" t="str">
        <f t="shared" si="33"/>
        <v xml:space="preserve"> </v>
      </c>
      <c r="Y215" s="29" t="str">
        <f t="shared" si="34"/>
        <v xml:space="preserve"> </v>
      </c>
      <c r="Z215" s="29" t="str">
        <f t="shared" si="35"/>
        <v xml:space="preserve"> </v>
      </c>
      <c r="AA215" s="29" t="str">
        <f t="shared" si="36"/>
        <v xml:space="preserve"> </v>
      </c>
      <c r="AB215" s="29" t="str">
        <f t="shared" si="37"/>
        <v xml:space="preserve"> </v>
      </c>
      <c r="AC215" s="29" t="str">
        <f t="shared" si="38"/>
        <v xml:space="preserve"> </v>
      </c>
      <c r="AD215" s="29" t="str">
        <f t="shared" si="39"/>
        <v xml:space="preserve"> </v>
      </c>
      <c r="AE215" s="29" t="str">
        <f t="shared" si="40"/>
        <v xml:space="preserve"> </v>
      </c>
      <c r="AF215" s="29" t="str">
        <f t="shared" si="41"/>
        <v xml:space="preserve"> </v>
      </c>
      <c r="AG215" s="29" t="str">
        <f t="shared" si="42"/>
        <v xml:space="preserve"> </v>
      </c>
      <c r="AH215" s="45" t="str">
        <f t="shared" si="43"/>
        <v xml:space="preserve"> </v>
      </c>
    </row>
    <row r="216" spans="1:34" s="39" customFormat="1" ht="15" x14ac:dyDescent="0.2">
      <c r="A216" s="70" t="s">
        <v>860</v>
      </c>
      <c r="B216" s="160"/>
      <c r="C216" s="160"/>
      <c r="D216" s="160"/>
      <c r="E216" s="160"/>
      <c r="F216" s="160"/>
      <c r="G216" s="86"/>
      <c r="H216" s="86"/>
      <c r="I216" s="86"/>
      <c r="J216" s="86"/>
      <c r="K216" s="86"/>
      <c r="L216" s="86"/>
      <c r="M216" s="86"/>
      <c r="N216" s="86"/>
      <c r="O216" s="86"/>
      <c r="P216" s="86"/>
      <c r="Q216" s="86"/>
      <c r="R216" s="86"/>
      <c r="S216" s="86"/>
      <c r="T216" s="162" t="str">
        <f t="shared" si="30"/>
        <v xml:space="preserve"> </v>
      </c>
      <c r="V216" s="44" t="str">
        <f t="shared" si="31"/>
        <v xml:space="preserve"> </v>
      </c>
      <c r="W216" s="29" t="str">
        <f t="shared" si="32"/>
        <v xml:space="preserve"> </v>
      </c>
      <c r="X216" s="29" t="str">
        <f t="shared" si="33"/>
        <v xml:space="preserve"> </v>
      </c>
      <c r="Y216" s="29" t="str">
        <f t="shared" si="34"/>
        <v xml:space="preserve"> </v>
      </c>
      <c r="Z216" s="29" t="str">
        <f t="shared" si="35"/>
        <v xml:space="preserve"> </v>
      </c>
      <c r="AA216" s="29" t="str">
        <f t="shared" si="36"/>
        <v xml:space="preserve"> </v>
      </c>
      <c r="AB216" s="29" t="str">
        <f t="shared" si="37"/>
        <v xml:space="preserve"> </v>
      </c>
      <c r="AC216" s="29" t="str">
        <f t="shared" si="38"/>
        <v xml:space="preserve"> </v>
      </c>
      <c r="AD216" s="29" t="str">
        <f t="shared" si="39"/>
        <v xml:space="preserve"> </v>
      </c>
      <c r="AE216" s="29" t="str">
        <f t="shared" si="40"/>
        <v xml:space="preserve"> </v>
      </c>
      <c r="AF216" s="29" t="str">
        <f t="shared" si="41"/>
        <v xml:space="preserve"> </v>
      </c>
      <c r="AG216" s="29" t="str">
        <f t="shared" si="42"/>
        <v xml:space="preserve"> </v>
      </c>
      <c r="AH216" s="45" t="str">
        <f t="shared" si="43"/>
        <v xml:space="preserve"> </v>
      </c>
    </row>
    <row r="217" spans="1:34" s="39" customFormat="1" ht="15" x14ac:dyDescent="0.2">
      <c r="A217" s="70" t="s">
        <v>861</v>
      </c>
      <c r="B217" s="160"/>
      <c r="C217" s="160"/>
      <c r="D217" s="160"/>
      <c r="E217" s="160"/>
      <c r="F217" s="160"/>
      <c r="G217" s="86"/>
      <c r="H217" s="86"/>
      <c r="I217" s="86"/>
      <c r="J217" s="86"/>
      <c r="K217" s="86"/>
      <c r="L217" s="86"/>
      <c r="M217" s="86"/>
      <c r="N217" s="86"/>
      <c r="O217" s="86"/>
      <c r="P217" s="86"/>
      <c r="Q217" s="86"/>
      <c r="R217" s="86"/>
      <c r="S217" s="86"/>
      <c r="T217" s="162" t="str">
        <f t="shared" si="30"/>
        <v xml:space="preserve"> </v>
      </c>
      <c r="V217" s="44" t="str">
        <f t="shared" si="31"/>
        <v xml:space="preserve"> </v>
      </c>
      <c r="W217" s="29" t="str">
        <f t="shared" si="32"/>
        <v xml:space="preserve"> </v>
      </c>
      <c r="X217" s="29" t="str">
        <f t="shared" si="33"/>
        <v xml:space="preserve"> </v>
      </c>
      <c r="Y217" s="29" t="str">
        <f t="shared" si="34"/>
        <v xml:space="preserve"> </v>
      </c>
      <c r="Z217" s="29" t="str">
        <f t="shared" si="35"/>
        <v xml:space="preserve"> </v>
      </c>
      <c r="AA217" s="29" t="str">
        <f t="shared" si="36"/>
        <v xml:space="preserve"> </v>
      </c>
      <c r="AB217" s="29" t="str">
        <f t="shared" si="37"/>
        <v xml:space="preserve"> </v>
      </c>
      <c r="AC217" s="29" t="str">
        <f t="shared" si="38"/>
        <v xml:space="preserve"> </v>
      </c>
      <c r="AD217" s="29" t="str">
        <f t="shared" si="39"/>
        <v xml:space="preserve"> </v>
      </c>
      <c r="AE217" s="29" t="str">
        <f t="shared" si="40"/>
        <v xml:space="preserve"> </v>
      </c>
      <c r="AF217" s="29" t="str">
        <f t="shared" si="41"/>
        <v xml:space="preserve"> </v>
      </c>
      <c r="AG217" s="29" t="str">
        <f t="shared" si="42"/>
        <v xml:space="preserve"> </v>
      </c>
      <c r="AH217" s="45" t="str">
        <f t="shared" si="43"/>
        <v xml:space="preserve"> </v>
      </c>
    </row>
    <row r="218" spans="1:34" s="39" customFormat="1" ht="15" x14ac:dyDescent="0.2">
      <c r="A218" s="70" t="s">
        <v>862</v>
      </c>
      <c r="B218" s="160"/>
      <c r="C218" s="160"/>
      <c r="D218" s="160"/>
      <c r="E218" s="160"/>
      <c r="F218" s="160"/>
      <c r="G218" s="86"/>
      <c r="H218" s="86"/>
      <c r="I218" s="86"/>
      <c r="J218" s="86"/>
      <c r="K218" s="86"/>
      <c r="L218" s="86"/>
      <c r="M218" s="86"/>
      <c r="N218" s="86"/>
      <c r="O218" s="86"/>
      <c r="P218" s="86"/>
      <c r="Q218" s="86"/>
      <c r="R218" s="86"/>
      <c r="S218" s="86"/>
      <c r="T218" s="162" t="str">
        <f t="shared" si="30"/>
        <v xml:space="preserve"> </v>
      </c>
      <c r="V218" s="44" t="str">
        <f t="shared" si="31"/>
        <v xml:space="preserve"> </v>
      </c>
      <c r="W218" s="29" t="str">
        <f t="shared" si="32"/>
        <v xml:space="preserve"> </v>
      </c>
      <c r="X218" s="29" t="str">
        <f t="shared" si="33"/>
        <v xml:space="preserve"> </v>
      </c>
      <c r="Y218" s="29" t="str">
        <f t="shared" si="34"/>
        <v xml:space="preserve"> </v>
      </c>
      <c r="Z218" s="29" t="str">
        <f t="shared" si="35"/>
        <v xml:space="preserve"> </v>
      </c>
      <c r="AA218" s="29" t="str">
        <f t="shared" si="36"/>
        <v xml:space="preserve"> </v>
      </c>
      <c r="AB218" s="29" t="str">
        <f t="shared" si="37"/>
        <v xml:space="preserve"> </v>
      </c>
      <c r="AC218" s="29" t="str">
        <f t="shared" si="38"/>
        <v xml:space="preserve"> </v>
      </c>
      <c r="AD218" s="29" t="str">
        <f t="shared" si="39"/>
        <v xml:space="preserve"> </v>
      </c>
      <c r="AE218" s="29" t="str">
        <f t="shared" si="40"/>
        <v xml:space="preserve"> </v>
      </c>
      <c r="AF218" s="29" t="str">
        <f t="shared" si="41"/>
        <v xml:space="preserve"> </v>
      </c>
      <c r="AG218" s="29" t="str">
        <f t="shared" si="42"/>
        <v xml:space="preserve"> </v>
      </c>
      <c r="AH218" s="45" t="str">
        <f t="shared" si="43"/>
        <v xml:space="preserve"> </v>
      </c>
    </row>
    <row r="219" spans="1:34" s="39" customFormat="1" ht="15" x14ac:dyDescent="0.2">
      <c r="A219" s="70" t="s">
        <v>863</v>
      </c>
      <c r="B219" s="160"/>
      <c r="C219" s="160"/>
      <c r="D219" s="160"/>
      <c r="E219" s="160"/>
      <c r="F219" s="160"/>
      <c r="G219" s="86"/>
      <c r="H219" s="86"/>
      <c r="I219" s="86"/>
      <c r="J219" s="86"/>
      <c r="K219" s="86"/>
      <c r="L219" s="86"/>
      <c r="M219" s="86"/>
      <c r="N219" s="86"/>
      <c r="O219" s="86"/>
      <c r="P219" s="86"/>
      <c r="Q219" s="86"/>
      <c r="R219" s="86"/>
      <c r="S219" s="86"/>
      <c r="T219" s="162" t="str">
        <f t="shared" si="30"/>
        <v xml:space="preserve"> </v>
      </c>
      <c r="V219" s="44" t="str">
        <f t="shared" si="31"/>
        <v xml:space="preserve"> </v>
      </c>
      <c r="W219" s="29" t="str">
        <f t="shared" si="32"/>
        <v xml:space="preserve"> </v>
      </c>
      <c r="X219" s="29" t="str">
        <f t="shared" si="33"/>
        <v xml:space="preserve"> </v>
      </c>
      <c r="Y219" s="29" t="str">
        <f t="shared" si="34"/>
        <v xml:space="preserve"> </v>
      </c>
      <c r="Z219" s="29" t="str">
        <f t="shared" si="35"/>
        <v xml:space="preserve"> </v>
      </c>
      <c r="AA219" s="29" t="str">
        <f t="shared" si="36"/>
        <v xml:space="preserve"> </v>
      </c>
      <c r="AB219" s="29" t="str">
        <f t="shared" si="37"/>
        <v xml:space="preserve"> </v>
      </c>
      <c r="AC219" s="29" t="str">
        <f t="shared" si="38"/>
        <v xml:space="preserve"> </v>
      </c>
      <c r="AD219" s="29" t="str">
        <f t="shared" si="39"/>
        <v xml:space="preserve"> </v>
      </c>
      <c r="AE219" s="29" t="str">
        <f t="shared" si="40"/>
        <v xml:space="preserve"> </v>
      </c>
      <c r="AF219" s="29" t="str">
        <f t="shared" si="41"/>
        <v xml:space="preserve"> </v>
      </c>
      <c r="AG219" s="29" t="str">
        <f t="shared" si="42"/>
        <v xml:space="preserve"> </v>
      </c>
      <c r="AH219" s="45" t="str">
        <f t="shared" si="43"/>
        <v xml:space="preserve"> </v>
      </c>
    </row>
    <row r="220" spans="1:34" s="39" customFormat="1" ht="15" x14ac:dyDescent="0.2">
      <c r="A220" s="70" t="s">
        <v>864</v>
      </c>
      <c r="B220" s="160"/>
      <c r="C220" s="160"/>
      <c r="D220" s="160"/>
      <c r="E220" s="160"/>
      <c r="F220" s="160"/>
      <c r="G220" s="86"/>
      <c r="H220" s="86"/>
      <c r="I220" s="86"/>
      <c r="J220" s="86"/>
      <c r="K220" s="86"/>
      <c r="L220" s="86"/>
      <c r="M220" s="86"/>
      <c r="N220" s="86"/>
      <c r="O220" s="86"/>
      <c r="P220" s="86"/>
      <c r="Q220" s="86"/>
      <c r="R220" s="86"/>
      <c r="S220" s="86"/>
      <c r="T220" s="162" t="str">
        <f t="shared" si="30"/>
        <v xml:space="preserve"> </v>
      </c>
      <c r="V220" s="44" t="str">
        <f t="shared" si="31"/>
        <v xml:space="preserve"> </v>
      </c>
      <c r="W220" s="29" t="str">
        <f t="shared" si="32"/>
        <v xml:space="preserve"> </v>
      </c>
      <c r="X220" s="29" t="str">
        <f t="shared" si="33"/>
        <v xml:space="preserve"> </v>
      </c>
      <c r="Y220" s="29" t="str">
        <f t="shared" si="34"/>
        <v xml:space="preserve"> </v>
      </c>
      <c r="Z220" s="29" t="str">
        <f t="shared" si="35"/>
        <v xml:space="preserve"> </v>
      </c>
      <c r="AA220" s="29" t="str">
        <f t="shared" si="36"/>
        <v xml:space="preserve"> </v>
      </c>
      <c r="AB220" s="29" t="str">
        <f t="shared" si="37"/>
        <v xml:space="preserve"> </v>
      </c>
      <c r="AC220" s="29" t="str">
        <f t="shared" si="38"/>
        <v xml:space="preserve"> </v>
      </c>
      <c r="AD220" s="29" t="str">
        <f t="shared" si="39"/>
        <v xml:space="preserve"> </v>
      </c>
      <c r="AE220" s="29" t="str">
        <f t="shared" si="40"/>
        <v xml:space="preserve"> </v>
      </c>
      <c r="AF220" s="29" t="str">
        <f t="shared" si="41"/>
        <v xml:space="preserve"> </v>
      </c>
      <c r="AG220" s="29" t="str">
        <f t="shared" si="42"/>
        <v xml:space="preserve"> </v>
      </c>
      <c r="AH220" s="45" t="str">
        <f t="shared" si="43"/>
        <v xml:space="preserve"> </v>
      </c>
    </row>
    <row r="221" spans="1:34" s="39" customFormat="1" ht="15" x14ac:dyDescent="0.2">
      <c r="A221" s="70" t="s">
        <v>865</v>
      </c>
      <c r="B221" s="160"/>
      <c r="C221" s="160"/>
      <c r="D221" s="160"/>
      <c r="E221" s="160"/>
      <c r="F221" s="160"/>
      <c r="G221" s="86"/>
      <c r="H221" s="86"/>
      <c r="I221" s="86"/>
      <c r="J221" s="86"/>
      <c r="K221" s="86"/>
      <c r="L221" s="86"/>
      <c r="M221" s="86"/>
      <c r="N221" s="86"/>
      <c r="O221" s="86"/>
      <c r="P221" s="86"/>
      <c r="Q221" s="86"/>
      <c r="R221" s="86"/>
      <c r="S221" s="86"/>
      <c r="T221" s="162" t="str">
        <f t="shared" si="30"/>
        <v xml:space="preserve"> </v>
      </c>
      <c r="V221" s="44" t="str">
        <f t="shared" si="31"/>
        <v xml:space="preserve"> </v>
      </c>
      <c r="W221" s="29" t="str">
        <f t="shared" si="32"/>
        <v xml:space="preserve"> </v>
      </c>
      <c r="X221" s="29" t="str">
        <f t="shared" si="33"/>
        <v xml:space="preserve"> </v>
      </c>
      <c r="Y221" s="29" t="str">
        <f t="shared" si="34"/>
        <v xml:space="preserve"> </v>
      </c>
      <c r="Z221" s="29" t="str">
        <f t="shared" si="35"/>
        <v xml:space="preserve"> </v>
      </c>
      <c r="AA221" s="29" t="str">
        <f t="shared" si="36"/>
        <v xml:space="preserve"> </v>
      </c>
      <c r="AB221" s="29" t="str">
        <f t="shared" si="37"/>
        <v xml:space="preserve"> </v>
      </c>
      <c r="AC221" s="29" t="str">
        <f t="shared" si="38"/>
        <v xml:space="preserve"> </v>
      </c>
      <c r="AD221" s="29" t="str">
        <f t="shared" si="39"/>
        <v xml:space="preserve"> </v>
      </c>
      <c r="AE221" s="29" t="str">
        <f t="shared" si="40"/>
        <v xml:space="preserve"> </v>
      </c>
      <c r="AF221" s="29" t="str">
        <f t="shared" si="41"/>
        <v xml:space="preserve"> </v>
      </c>
      <c r="AG221" s="29" t="str">
        <f t="shared" si="42"/>
        <v xml:space="preserve"> </v>
      </c>
      <c r="AH221" s="45" t="str">
        <f t="shared" si="43"/>
        <v xml:space="preserve"> </v>
      </c>
    </row>
    <row r="222" spans="1:34" s="39" customFormat="1" ht="15" x14ac:dyDescent="0.2">
      <c r="A222" s="70" t="s">
        <v>866</v>
      </c>
      <c r="B222" s="160"/>
      <c r="C222" s="160"/>
      <c r="D222" s="160"/>
      <c r="E222" s="160"/>
      <c r="F222" s="160"/>
      <c r="G222" s="86"/>
      <c r="H222" s="86"/>
      <c r="I222" s="86"/>
      <c r="J222" s="86"/>
      <c r="K222" s="86"/>
      <c r="L222" s="86"/>
      <c r="M222" s="86"/>
      <c r="N222" s="86"/>
      <c r="O222" s="86"/>
      <c r="P222" s="86"/>
      <c r="Q222" s="86"/>
      <c r="R222" s="86"/>
      <c r="S222" s="86"/>
      <c r="T222" s="162" t="str">
        <f t="shared" si="30"/>
        <v xml:space="preserve"> </v>
      </c>
      <c r="V222" s="44" t="str">
        <f t="shared" si="31"/>
        <v xml:space="preserve"> </v>
      </c>
      <c r="W222" s="29" t="str">
        <f t="shared" si="32"/>
        <v xml:space="preserve"> </v>
      </c>
      <c r="X222" s="29" t="str">
        <f t="shared" si="33"/>
        <v xml:space="preserve"> </v>
      </c>
      <c r="Y222" s="29" t="str">
        <f t="shared" si="34"/>
        <v xml:space="preserve"> </v>
      </c>
      <c r="Z222" s="29" t="str">
        <f t="shared" si="35"/>
        <v xml:space="preserve"> </v>
      </c>
      <c r="AA222" s="29" t="str">
        <f t="shared" si="36"/>
        <v xml:space="preserve"> </v>
      </c>
      <c r="AB222" s="29" t="str">
        <f t="shared" si="37"/>
        <v xml:space="preserve"> </v>
      </c>
      <c r="AC222" s="29" t="str">
        <f t="shared" si="38"/>
        <v xml:space="preserve"> </v>
      </c>
      <c r="AD222" s="29" t="str">
        <f t="shared" si="39"/>
        <v xml:space="preserve"> </v>
      </c>
      <c r="AE222" s="29" t="str">
        <f t="shared" si="40"/>
        <v xml:space="preserve"> </v>
      </c>
      <c r="AF222" s="29" t="str">
        <f t="shared" si="41"/>
        <v xml:space="preserve"> </v>
      </c>
      <c r="AG222" s="29" t="str">
        <f t="shared" si="42"/>
        <v xml:space="preserve"> </v>
      </c>
      <c r="AH222" s="45" t="str">
        <f t="shared" si="43"/>
        <v xml:space="preserve"> </v>
      </c>
    </row>
    <row r="223" spans="1:34" s="39" customFormat="1" ht="15" x14ac:dyDescent="0.2">
      <c r="A223" s="70" t="s">
        <v>867</v>
      </c>
      <c r="B223" s="160"/>
      <c r="C223" s="160"/>
      <c r="D223" s="160"/>
      <c r="E223" s="160"/>
      <c r="F223" s="160"/>
      <c r="G223" s="86"/>
      <c r="H223" s="86"/>
      <c r="I223" s="86"/>
      <c r="J223" s="86"/>
      <c r="K223" s="86"/>
      <c r="L223" s="86"/>
      <c r="M223" s="86"/>
      <c r="N223" s="86"/>
      <c r="O223" s="86"/>
      <c r="P223" s="86"/>
      <c r="Q223" s="86"/>
      <c r="R223" s="86"/>
      <c r="S223" s="86"/>
      <c r="T223" s="162" t="str">
        <f t="shared" si="30"/>
        <v xml:space="preserve"> </v>
      </c>
      <c r="V223" s="44" t="str">
        <f t="shared" si="31"/>
        <v xml:space="preserve"> </v>
      </c>
      <c r="W223" s="29" t="str">
        <f t="shared" si="32"/>
        <v xml:space="preserve"> </v>
      </c>
      <c r="X223" s="29" t="str">
        <f t="shared" si="33"/>
        <v xml:space="preserve"> </v>
      </c>
      <c r="Y223" s="29" t="str">
        <f t="shared" si="34"/>
        <v xml:space="preserve"> </v>
      </c>
      <c r="Z223" s="29" t="str">
        <f t="shared" si="35"/>
        <v xml:space="preserve"> </v>
      </c>
      <c r="AA223" s="29" t="str">
        <f t="shared" si="36"/>
        <v xml:space="preserve"> </v>
      </c>
      <c r="AB223" s="29" t="str">
        <f t="shared" si="37"/>
        <v xml:space="preserve"> </v>
      </c>
      <c r="AC223" s="29" t="str">
        <f t="shared" si="38"/>
        <v xml:space="preserve"> </v>
      </c>
      <c r="AD223" s="29" t="str">
        <f t="shared" si="39"/>
        <v xml:space="preserve"> </v>
      </c>
      <c r="AE223" s="29" t="str">
        <f t="shared" si="40"/>
        <v xml:space="preserve"> </v>
      </c>
      <c r="AF223" s="29" t="str">
        <f t="shared" si="41"/>
        <v xml:space="preserve"> </v>
      </c>
      <c r="AG223" s="29" t="str">
        <f t="shared" si="42"/>
        <v xml:space="preserve"> </v>
      </c>
      <c r="AH223" s="45" t="str">
        <f t="shared" si="43"/>
        <v xml:space="preserve"> </v>
      </c>
    </row>
    <row r="224" spans="1:34" s="39" customFormat="1" ht="15" x14ac:dyDescent="0.2">
      <c r="A224" s="70" t="s">
        <v>868</v>
      </c>
      <c r="B224" s="160"/>
      <c r="C224" s="160"/>
      <c r="D224" s="160"/>
      <c r="E224" s="160"/>
      <c r="F224" s="160"/>
      <c r="G224" s="86"/>
      <c r="H224" s="86"/>
      <c r="I224" s="86"/>
      <c r="J224" s="86"/>
      <c r="K224" s="86"/>
      <c r="L224" s="86"/>
      <c r="M224" s="86"/>
      <c r="N224" s="86"/>
      <c r="O224" s="86"/>
      <c r="P224" s="86"/>
      <c r="Q224" s="86"/>
      <c r="R224" s="86"/>
      <c r="S224" s="86"/>
      <c r="T224" s="162" t="str">
        <f t="shared" si="30"/>
        <v xml:space="preserve"> </v>
      </c>
      <c r="V224" s="44" t="str">
        <f t="shared" si="31"/>
        <v xml:space="preserve"> </v>
      </c>
      <c r="W224" s="29" t="str">
        <f t="shared" si="32"/>
        <v xml:space="preserve"> </v>
      </c>
      <c r="X224" s="29" t="str">
        <f t="shared" si="33"/>
        <v xml:space="preserve"> </v>
      </c>
      <c r="Y224" s="29" t="str">
        <f t="shared" si="34"/>
        <v xml:space="preserve"> </v>
      </c>
      <c r="Z224" s="29" t="str">
        <f t="shared" si="35"/>
        <v xml:space="preserve"> </v>
      </c>
      <c r="AA224" s="29" t="str">
        <f t="shared" si="36"/>
        <v xml:space="preserve"> </v>
      </c>
      <c r="AB224" s="29" t="str">
        <f t="shared" si="37"/>
        <v xml:space="preserve"> </v>
      </c>
      <c r="AC224" s="29" t="str">
        <f t="shared" si="38"/>
        <v xml:space="preserve"> </v>
      </c>
      <c r="AD224" s="29" t="str">
        <f t="shared" si="39"/>
        <v xml:space="preserve"> </v>
      </c>
      <c r="AE224" s="29" t="str">
        <f t="shared" si="40"/>
        <v xml:space="preserve"> </v>
      </c>
      <c r="AF224" s="29" t="str">
        <f t="shared" si="41"/>
        <v xml:space="preserve"> </v>
      </c>
      <c r="AG224" s="29" t="str">
        <f t="shared" si="42"/>
        <v xml:space="preserve"> </v>
      </c>
      <c r="AH224" s="45" t="str">
        <f t="shared" si="43"/>
        <v xml:space="preserve"> </v>
      </c>
    </row>
    <row r="225" spans="1:34" s="39" customFormat="1" ht="15" x14ac:dyDescent="0.2">
      <c r="A225" s="70" t="s">
        <v>869</v>
      </c>
      <c r="B225" s="160"/>
      <c r="C225" s="160"/>
      <c r="D225" s="160"/>
      <c r="E225" s="160"/>
      <c r="F225" s="160"/>
      <c r="G225" s="86"/>
      <c r="H225" s="86"/>
      <c r="I225" s="86"/>
      <c r="J225" s="86"/>
      <c r="K225" s="86"/>
      <c r="L225" s="86"/>
      <c r="M225" s="86"/>
      <c r="N225" s="86"/>
      <c r="O225" s="86"/>
      <c r="P225" s="86"/>
      <c r="Q225" s="86"/>
      <c r="R225" s="86"/>
      <c r="S225" s="86"/>
      <c r="T225" s="162" t="str">
        <f t="shared" si="30"/>
        <v xml:space="preserve"> </v>
      </c>
      <c r="V225" s="44" t="str">
        <f t="shared" si="31"/>
        <v xml:space="preserve"> </v>
      </c>
      <c r="W225" s="29" t="str">
        <f t="shared" si="32"/>
        <v xml:space="preserve"> </v>
      </c>
      <c r="X225" s="29" t="str">
        <f t="shared" si="33"/>
        <v xml:space="preserve"> </v>
      </c>
      <c r="Y225" s="29" t="str">
        <f t="shared" si="34"/>
        <v xml:space="preserve"> </v>
      </c>
      <c r="Z225" s="29" t="str">
        <f t="shared" si="35"/>
        <v xml:space="preserve"> </v>
      </c>
      <c r="AA225" s="29" t="str">
        <f t="shared" si="36"/>
        <v xml:space="preserve"> </v>
      </c>
      <c r="AB225" s="29" t="str">
        <f t="shared" si="37"/>
        <v xml:space="preserve"> </v>
      </c>
      <c r="AC225" s="29" t="str">
        <f t="shared" si="38"/>
        <v xml:space="preserve"> </v>
      </c>
      <c r="AD225" s="29" t="str">
        <f t="shared" si="39"/>
        <v xml:space="preserve"> </v>
      </c>
      <c r="AE225" s="29" t="str">
        <f t="shared" si="40"/>
        <v xml:space="preserve"> </v>
      </c>
      <c r="AF225" s="29" t="str">
        <f t="shared" si="41"/>
        <v xml:space="preserve"> </v>
      </c>
      <c r="AG225" s="29" t="str">
        <f t="shared" si="42"/>
        <v xml:space="preserve"> </v>
      </c>
      <c r="AH225" s="45" t="str">
        <f t="shared" si="43"/>
        <v xml:space="preserve"> </v>
      </c>
    </row>
    <row r="226" spans="1:34" s="39" customFormat="1" ht="15" x14ac:dyDescent="0.2">
      <c r="A226" s="70" t="s">
        <v>870</v>
      </c>
      <c r="B226" s="160"/>
      <c r="C226" s="160"/>
      <c r="D226" s="160"/>
      <c r="E226" s="160"/>
      <c r="F226" s="160"/>
      <c r="G226" s="86"/>
      <c r="H226" s="86"/>
      <c r="I226" s="86"/>
      <c r="J226" s="86"/>
      <c r="K226" s="86"/>
      <c r="L226" s="86"/>
      <c r="M226" s="86"/>
      <c r="N226" s="86"/>
      <c r="O226" s="86"/>
      <c r="P226" s="86"/>
      <c r="Q226" s="86"/>
      <c r="R226" s="86"/>
      <c r="S226" s="86"/>
      <c r="T226" s="162" t="str">
        <f t="shared" ref="T226:T232" si="44">IF(COUNT(V226:AH226)=0," ",AVERAGE(V226:AH226))</f>
        <v xml:space="preserve"> </v>
      </c>
      <c r="V226" s="44" t="str">
        <f t="shared" ref="V226:V232" si="45">IF($B226&lt;&gt;"",IF(G226=1,1,IF(G226=3,0,IF(G226=2,0.5," ")))," ")</f>
        <v xml:space="preserve"> </v>
      </c>
      <c r="W226" s="29" t="str">
        <f t="shared" ref="W226:W232" si="46">IF($B226&lt;&gt;"",IF(H226=1,1,IF(H226=3,0,IF(H226=2,0.5," ")))," ")</f>
        <v xml:space="preserve"> </v>
      </c>
      <c r="X226" s="29" t="str">
        <f t="shared" ref="X226:X232" si="47">IF($B226&lt;&gt;"",IF(I226=1,1,IF(I226=3,0,IF(I226=2,0.5," ")))," ")</f>
        <v xml:space="preserve"> </v>
      </c>
      <c r="Y226" s="29" t="str">
        <f t="shared" ref="Y226:Y232" si="48">IF($B226&lt;&gt;"",IF(J226=1,1,IF(J226=3,0,IF(J226=2,0.5," ")))," ")</f>
        <v xml:space="preserve"> </v>
      </c>
      <c r="Z226" s="29" t="str">
        <f t="shared" ref="Z226:Z232" si="49">IF($B226&lt;&gt;"",IF(K226=1,1,IF(K226=3,0,IF(K226=2,0.5," ")))," ")</f>
        <v xml:space="preserve"> </v>
      </c>
      <c r="AA226" s="29" t="str">
        <f t="shared" ref="AA226:AA232" si="50">IF($B226&lt;&gt;"",IF(L226=1,1,IF(L226=3,0,IF(L226=2,0.5," ")))," ")</f>
        <v xml:space="preserve"> </v>
      </c>
      <c r="AB226" s="29" t="str">
        <f t="shared" ref="AB226:AB232" si="51">IF($B226&lt;&gt;"",IF(M226=1,1,IF(M226=3,0,IF(M226=2,0.5," ")))," ")</f>
        <v xml:space="preserve"> </v>
      </c>
      <c r="AC226" s="29" t="str">
        <f t="shared" ref="AC226:AC232" si="52">IF($B226&lt;&gt;"",IF(N226=1,1,IF(N226=3,0,IF(N226=2,0.5," ")))," ")</f>
        <v xml:space="preserve"> </v>
      </c>
      <c r="AD226" s="29" t="str">
        <f t="shared" ref="AD226:AD232" si="53">IF($B226&lt;&gt;"",IF(O226=1,1,IF(O226=3,0,IF(O226=2,0.5," ")))," ")</f>
        <v xml:space="preserve"> </v>
      </c>
      <c r="AE226" s="29" t="str">
        <f t="shared" ref="AE226:AE232" si="54">IF($B226&lt;&gt;"",IF(P226=1,1,IF(P226=3,0,IF(P226=2,0.5," ")))," ")</f>
        <v xml:space="preserve"> </v>
      </c>
      <c r="AF226" s="29" t="str">
        <f t="shared" ref="AF226:AF232" si="55">IF($B226&lt;&gt;"",IF(Q226=1,1,IF(Q226=3,0,IF(Q226=2,0.5," ")))," ")</f>
        <v xml:space="preserve"> </v>
      </c>
      <c r="AG226" s="29" t="str">
        <f t="shared" ref="AG226:AG232" si="56">IF($B226&lt;&gt;"",IF(R226=1,1,IF(R226=3,0,IF(R226=2,0.5," ")))," ")</f>
        <v xml:space="preserve"> </v>
      </c>
      <c r="AH226" s="45" t="str">
        <f t="shared" ref="AH226:AH232" si="57">IF($B226&lt;&gt;"",IF(S226=1,1,IF(S226=3,0,IF(S226=2,0.5," ")))," ")</f>
        <v xml:space="preserve"> </v>
      </c>
    </row>
    <row r="227" spans="1:34" s="39" customFormat="1" ht="15" x14ac:dyDescent="0.2">
      <c r="A227" s="70" t="s">
        <v>871</v>
      </c>
      <c r="B227" s="160"/>
      <c r="C227" s="160"/>
      <c r="D227" s="160"/>
      <c r="E227" s="160"/>
      <c r="F227" s="160"/>
      <c r="G227" s="86"/>
      <c r="H227" s="86"/>
      <c r="I227" s="86"/>
      <c r="J227" s="86"/>
      <c r="K227" s="86"/>
      <c r="L227" s="86"/>
      <c r="M227" s="86"/>
      <c r="N227" s="86"/>
      <c r="O227" s="86"/>
      <c r="P227" s="86"/>
      <c r="Q227" s="86"/>
      <c r="R227" s="86"/>
      <c r="S227" s="86"/>
      <c r="T227" s="162" t="str">
        <f t="shared" si="44"/>
        <v xml:space="preserve"> </v>
      </c>
      <c r="V227" s="44" t="str">
        <f t="shared" si="45"/>
        <v xml:space="preserve"> </v>
      </c>
      <c r="W227" s="29" t="str">
        <f t="shared" si="46"/>
        <v xml:space="preserve"> </v>
      </c>
      <c r="X227" s="29" t="str">
        <f t="shared" si="47"/>
        <v xml:space="preserve"> </v>
      </c>
      <c r="Y227" s="29" t="str">
        <f t="shared" si="48"/>
        <v xml:space="preserve"> </v>
      </c>
      <c r="Z227" s="29" t="str">
        <f t="shared" si="49"/>
        <v xml:space="preserve"> </v>
      </c>
      <c r="AA227" s="29" t="str">
        <f t="shared" si="50"/>
        <v xml:space="preserve"> </v>
      </c>
      <c r="AB227" s="29" t="str">
        <f t="shared" si="51"/>
        <v xml:space="preserve"> </v>
      </c>
      <c r="AC227" s="29" t="str">
        <f t="shared" si="52"/>
        <v xml:space="preserve"> </v>
      </c>
      <c r="AD227" s="29" t="str">
        <f t="shared" si="53"/>
        <v xml:space="preserve"> </v>
      </c>
      <c r="AE227" s="29" t="str">
        <f t="shared" si="54"/>
        <v xml:space="preserve"> </v>
      </c>
      <c r="AF227" s="29" t="str">
        <f t="shared" si="55"/>
        <v xml:space="preserve"> </v>
      </c>
      <c r="AG227" s="29" t="str">
        <f t="shared" si="56"/>
        <v xml:space="preserve"> </v>
      </c>
      <c r="AH227" s="45" t="str">
        <f t="shared" si="57"/>
        <v xml:space="preserve"> </v>
      </c>
    </row>
    <row r="228" spans="1:34" s="39" customFormat="1" ht="15" x14ac:dyDescent="0.2">
      <c r="A228" s="70" t="s">
        <v>872</v>
      </c>
      <c r="B228" s="160"/>
      <c r="C228" s="160"/>
      <c r="D228" s="160"/>
      <c r="E228" s="160"/>
      <c r="F228" s="160"/>
      <c r="G228" s="86"/>
      <c r="H228" s="86"/>
      <c r="I228" s="86"/>
      <c r="J228" s="86"/>
      <c r="K228" s="86"/>
      <c r="L228" s="86"/>
      <c r="M228" s="86"/>
      <c r="N228" s="86"/>
      <c r="O228" s="86"/>
      <c r="P228" s="86"/>
      <c r="Q228" s="86"/>
      <c r="R228" s="86"/>
      <c r="S228" s="86"/>
      <c r="T228" s="162" t="str">
        <f t="shared" si="44"/>
        <v xml:space="preserve"> </v>
      </c>
      <c r="V228" s="44" t="str">
        <f t="shared" si="45"/>
        <v xml:space="preserve"> </v>
      </c>
      <c r="W228" s="29" t="str">
        <f t="shared" si="46"/>
        <v xml:space="preserve"> </v>
      </c>
      <c r="X228" s="29" t="str">
        <f t="shared" si="47"/>
        <v xml:space="preserve"> </v>
      </c>
      <c r="Y228" s="29" t="str">
        <f t="shared" si="48"/>
        <v xml:space="preserve"> </v>
      </c>
      <c r="Z228" s="29" t="str">
        <f t="shared" si="49"/>
        <v xml:space="preserve"> </v>
      </c>
      <c r="AA228" s="29" t="str">
        <f t="shared" si="50"/>
        <v xml:space="preserve"> </v>
      </c>
      <c r="AB228" s="29" t="str">
        <f t="shared" si="51"/>
        <v xml:space="preserve"> </v>
      </c>
      <c r="AC228" s="29" t="str">
        <f t="shared" si="52"/>
        <v xml:space="preserve"> </v>
      </c>
      <c r="AD228" s="29" t="str">
        <f t="shared" si="53"/>
        <v xml:space="preserve"> </v>
      </c>
      <c r="AE228" s="29" t="str">
        <f t="shared" si="54"/>
        <v xml:space="preserve"> </v>
      </c>
      <c r="AF228" s="29" t="str">
        <f t="shared" si="55"/>
        <v xml:space="preserve"> </v>
      </c>
      <c r="AG228" s="29" t="str">
        <f t="shared" si="56"/>
        <v xml:space="preserve"> </v>
      </c>
      <c r="AH228" s="45" t="str">
        <f t="shared" si="57"/>
        <v xml:space="preserve"> </v>
      </c>
    </row>
    <row r="229" spans="1:34" s="39" customFormat="1" ht="15" x14ac:dyDescent="0.2">
      <c r="A229" s="70" t="s">
        <v>873</v>
      </c>
      <c r="B229" s="160"/>
      <c r="C229" s="160"/>
      <c r="D229" s="160"/>
      <c r="E229" s="160"/>
      <c r="F229" s="160"/>
      <c r="G229" s="86"/>
      <c r="H229" s="86"/>
      <c r="I229" s="86"/>
      <c r="J229" s="86"/>
      <c r="K229" s="86"/>
      <c r="L229" s="86"/>
      <c r="M229" s="86"/>
      <c r="N229" s="86"/>
      <c r="O229" s="86"/>
      <c r="P229" s="86"/>
      <c r="Q229" s="86"/>
      <c r="R229" s="86"/>
      <c r="S229" s="86"/>
      <c r="T229" s="162" t="str">
        <f t="shared" si="44"/>
        <v xml:space="preserve"> </v>
      </c>
      <c r="V229" s="44" t="str">
        <f t="shared" si="45"/>
        <v xml:space="preserve"> </v>
      </c>
      <c r="W229" s="29" t="str">
        <f t="shared" si="46"/>
        <v xml:space="preserve"> </v>
      </c>
      <c r="X229" s="29" t="str">
        <f t="shared" si="47"/>
        <v xml:space="preserve"> </v>
      </c>
      <c r="Y229" s="29" t="str">
        <f t="shared" si="48"/>
        <v xml:space="preserve"> </v>
      </c>
      <c r="Z229" s="29" t="str">
        <f t="shared" si="49"/>
        <v xml:space="preserve"> </v>
      </c>
      <c r="AA229" s="29" t="str">
        <f t="shared" si="50"/>
        <v xml:space="preserve"> </v>
      </c>
      <c r="AB229" s="29" t="str">
        <f t="shared" si="51"/>
        <v xml:space="preserve"> </v>
      </c>
      <c r="AC229" s="29" t="str">
        <f t="shared" si="52"/>
        <v xml:space="preserve"> </v>
      </c>
      <c r="AD229" s="29" t="str">
        <f t="shared" si="53"/>
        <v xml:space="preserve"> </v>
      </c>
      <c r="AE229" s="29" t="str">
        <f t="shared" si="54"/>
        <v xml:space="preserve"> </v>
      </c>
      <c r="AF229" s="29" t="str">
        <f t="shared" si="55"/>
        <v xml:space="preserve"> </v>
      </c>
      <c r="AG229" s="29" t="str">
        <f t="shared" si="56"/>
        <v xml:space="preserve"> </v>
      </c>
      <c r="AH229" s="45" t="str">
        <f t="shared" si="57"/>
        <v xml:space="preserve"> </v>
      </c>
    </row>
    <row r="230" spans="1:34" s="39" customFormat="1" ht="15" x14ac:dyDescent="0.2">
      <c r="A230" s="70" t="s">
        <v>874</v>
      </c>
      <c r="B230" s="160"/>
      <c r="C230" s="160"/>
      <c r="D230" s="160"/>
      <c r="E230" s="160"/>
      <c r="F230" s="160"/>
      <c r="G230" s="86"/>
      <c r="H230" s="86"/>
      <c r="I230" s="86"/>
      <c r="J230" s="86"/>
      <c r="K230" s="86"/>
      <c r="L230" s="86"/>
      <c r="M230" s="86"/>
      <c r="N230" s="86"/>
      <c r="O230" s="86"/>
      <c r="P230" s="86"/>
      <c r="Q230" s="86"/>
      <c r="R230" s="86"/>
      <c r="S230" s="86"/>
      <c r="T230" s="162" t="str">
        <f t="shared" si="44"/>
        <v xml:space="preserve"> </v>
      </c>
      <c r="V230" s="44" t="str">
        <f t="shared" si="45"/>
        <v xml:space="preserve"> </v>
      </c>
      <c r="W230" s="29" t="str">
        <f t="shared" si="46"/>
        <v xml:space="preserve"> </v>
      </c>
      <c r="X230" s="29" t="str">
        <f t="shared" si="47"/>
        <v xml:space="preserve"> </v>
      </c>
      <c r="Y230" s="29" t="str">
        <f t="shared" si="48"/>
        <v xml:space="preserve"> </v>
      </c>
      <c r="Z230" s="29" t="str">
        <f t="shared" si="49"/>
        <v xml:space="preserve"> </v>
      </c>
      <c r="AA230" s="29" t="str">
        <f t="shared" si="50"/>
        <v xml:space="preserve"> </v>
      </c>
      <c r="AB230" s="29" t="str">
        <f t="shared" si="51"/>
        <v xml:space="preserve"> </v>
      </c>
      <c r="AC230" s="29" t="str">
        <f t="shared" si="52"/>
        <v xml:space="preserve"> </v>
      </c>
      <c r="AD230" s="29" t="str">
        <f t="shared" si="53"/>
        <v xml:space="preserve"> </v>
      </c>
      <c r="AE230" s="29" t="str">
        <f t="shared" si="54"/>
        <v xml:space="preserve"> </v>
      </c>
      <c r="AF230" s="29" t="str">
        <f t="shared" si="55"/>
        <v xml:space="preserve"> </v>
      </c>
      <c r="AG230" s="29" t="str">
        <f t="shared" si="56"/>
        <v xml:space="preserve"> </v>
      </c>
      <c r="AH230" s="45" t="str">
        <f t="shared" si="57"/>
        <v xml:space="preserve"> </v>
      </c>
    </row>
    <row r="231" spans="1:34" s="39" customFormat="1" ht="15" x14ac:dyDescent="0.2">
      <c r="A231" s="70" t="s">
        <v>875</v>
      </c>
      <c r="B231" s="160"/>
      <c r="C231" s="160"/>
      <c r="D231" s="160"/>
      <c r="E231" s="160"/>
      <c r="F231" s="160"/>
      <c r="G231" s="86"/>
      <c r="H231" s="86"/>
      <c r="I231" s="86"/>
      <c r="J231" s="86"/>
      <c r="K231" s="86"/>
      <c r="L231" s="86"/>
      <c r="M231" s="86"/>
      <c r="N231" s="86"/>
      <c r="O231" s="86"/>
      <c r="P231" s="86"/>
      <c r="Q231" s="86"/>
      <c r="R231" s="86"/>
      <c r="S231" s="86"/>
      <c r="T231" s="162" t="str">
        <f t="shared" si="44"/>
        <v xml:space="preserve"> </v>
      </c>
      <c r="V231" s="44" t="str">
        <f t="shared" si="45"/>
        <v xml:space="preserve"> </v>
      </c>
      <c r="W231" s="29" t="str">
        <f t="shared" si="46"/>
        <v xml:space="preserve"> </v>
      </c>
      <c r="X231" s="29" t="str">
        <f t="shared" si="47"/>
        <v xml:space="preserve"> </v>
      </c>
      <c r="Y231" s="29" t="str">
        <f t="shared" si="48"/>
        <v xml:space="preserve"> </v>
      </c>
      <c r="Z231" s="29" t="str">
        <f t="shared" si="49"/>
        <v xml:space="preserve"> </v>
      </c>
      <c r="AA231" s="29" t="str">
        <f t="shared" si="50"/>
        <v xml:space="preserve"> </v>
      </c>
      <c r="AB231" s="29" t="str">
        <f t="shared" si="51"/>
        <v xml:space="preserve"> </v>
      </c>
      <c r="AC231" s="29" t="str">
        <f t="shared" si="52"/>
        <v xml:space="preserve"> </v>
      </c>
      <c r="AD231" s="29" t="str">
        <f t="shared" si="53"/>
        <v xml:space="preserve"> </v>
      </c>
      <c r="AE231" s="29" t="str">
        <f t="shared" si="54"/>
        <v xml:space="preserve"> </v>
      </c>
      <c r="AF231" s="29" t="str">
        <f t="shared" si="55"/>
        <v xml:space="preserve"> </v>
      </c>
      <c r="AG231" s="29" t="str">
        <f t="shared" si="56"/>
        <v xml:space="preserve"> </v>
      </c>
      <c r="AH231" s="45" t="str">
        <f t="shared" si="57"/>
        <v xml:space="preserve"> </v>
      </c>
    </row>
    <row r="232" spans="1:34" s="39" customFormat="1" ht="15" x14ac:dyDescent="0.2">
      <c r="A232" s="70" t="s">
        <v>876</v>
      </c>
      <c r="B232" s="160"/>
      <c r="C232" s="160"/>
      <c r="D232" s="160"/>
      <c r="E232" s="160"/>
      <c r="F232" s="160"/>
      <c r="G232" s="86"/>
      <c r="H232" s="86"/>
      <c r="I232" s="86"/>
      <c r="J232" s="86"/>
      <c r="K232" s="86"/>
      <c r="L232" s="86"/>
      <c r="M232" s="86"/>
      <c r="N232" s="86"/>
      <c r="O232" s="86"/>
      <c r="P232" s="86"/>
      <c r="Q232" s="86"/>
      <c r="R232" s="86"/>
      <c r="S232" s="86"/>
      <c r="T232" s="162" t="str">
        <f t="shared" si="44"/>
        <v xml:space="preserve"> </v>
      </c>
      <c r="V232" s="46" t="str">
        <f t="shared" si="45"/>
        <v xml:space="preserve"> </v>
      </c>
      <c r="W232" s="47" t="str">
        <f t="shared" si="46"/>
        <v xml:space="preserve"> </v>
      </c>
      <c r="X232" s="47" t="str">
        <f t="shared" si="47"/>
        <v xml:space="preserve"> </v>
      </c>
      <c r="Y232" s="47" t="str">
        <f t="shared" si="48"/>
        <v xml:space="preserve"> </v>
      </c>
      <c r="Z232" s="47" t="str">
        <f t="shared" si="49"/>
        <v xml:space="preserve"> </v>
      </c>
      <c r="AA232" s="47" t="str">
        <f t="shared" si="50"/>
        <v xml:space="preserve"> </v>
      </c>
      <c r="AB232" s="47" t="str">
        <f t="shared" si="51"/>
        <v xml:space="preserve"> </v>
      </c>
      <c r="AC232" s="47" t="str">
        <f t="shared" si="52"/>
        <v xml:space="preserve"> </v>
      </c>
      <c r="AD232" s="47" t="str">
        <f t="shared" si="53"/>
        <v xml:space="preserve"> </v>
      </c>
      <c r="AE232" s="47" t="str">
        <f t="shared" si="54"/>
        <v xml:space="preserve"> </v>
      </c>
      <c r="AF232" s="47" t="str">
        <f t="shared" si="55"/>
        <v xml:space="preserve"> </v>
      </c>
      <c r="AG232" s="47" t="str">
        <f t="shared" si="56"/>
        <v xml:space="preserve"> </v>
      </c>
      <c r="AH232" s="48" t="str">
        <f t="shared" si="57"/>
        <v xml:space="preserve"> </v>
      </c>
    </row>
    <row r="233" spans="1:34" ht="15" customHeight="1" x14ac:dyDescent="0.2">
      <c r="V233" s="27" t="str">
        <f t="shared" ref="V233:AE233" si="58">IF(COUNT(V33:V232)=0," ",AVERAGE(V33:V232))</f>
        <v xml:space="preserve"> </v>
      </c>
      <c r="W233" s="27" t="str">
        <f t="shared" si="58"/>
        <v xml:space="preserve"> </v>
      </c>
      <c r="X233" s="27" t="str">
        <f t="shared" si="58"/>
        <v xml:space="preserve"> </v>
      </c>
      <c r="Y233" s="27" t="str">
        <f t="shared" si="58"/>
        <v xml:space="preserve"> </v>
      </c>
      <c r="Z233" s="27" t="str">
        <f t="shared" si="58"/>
        <v xml:space="preserve"> </v>
      </c>
      <c r="AA233" s="27" t="str">
        <f t="shared" si="58"/>
        <v xml:space="preserve"> </v>
      </c>
      <c r="AB233" s="27" t="str">
        <f t="shared" si="58"/>
        <v xml:space="preserve"> </v>
      </c>
      <c r="AC233" s="27" t="str">
        <f t="shared" si="58"/>
        <v xml:space="preserve"> </v>
      </c>
      <c r="AD233" s="27" t="str">
        <f t="shared" si="58"/>
        <v xml:space="preserve"> </v>
      </c>
      <c r="AE233" s="27" t="str">
        <f t="shared" si="58"/>
        <v xml:space="preserve"> </v>
      </c>
      <c r="AF233" s="27" t="str">
        <f>IF(COUNT(AF33:AF232)=0," ",AVERAGE(AF33:AF232))</f>
        <v xml:space="preserve"> </v>
      </c>
      <c r="AG233" s="27" t="str">
        <f>IF(COUNT(AG33:AG232)=0," ",AVERAGE(AG33:AG232))</f>
        <v xml:space="preserve"> </v>
      </c>
      <c r="AH233" s="27" t="str">
        <f>IF(COUNT(AH33:AH232)=0," ",AVERAGE(AH33:AH232))</f>
        <v xml:space="preserve"> </v>
      </c>
    </row>
    <row r="234" spans="1:34" ht="15" x14ac:dyDescent="0.2">
      <c r="B234" s="222" t="str">
        <f>Language!B589</f>
        <v>Comments</v>
      </c>
    </row>
  </sheetData>
  <sheetProtection sheet="1" objects="1" scenarios="1"/>
  <customSheetViews>
    <customSheetView guid="{16BD123E-21AA-4DA4-B477-56A28E780F44}" fitToPage="1" topLeftCell="G31">
      <selection activeCell="T31" sqref="T31"/>
      <pageMargins left="0.19685039370078741" right="0.19685039370078741" top="0.98425196850393704" bottom="0.78740157480314965" header="0.51181102362204722" footer="0.39370078740157483"/>
      <pageSetup paperSize="9" scale="66" fitToHeight="62" orientation="landscape" r:id="rId1"/>
      <headerFooter alignWithMargins="0">
        <oddHeader>&amp;LAnnex 2 - LAQ - Diagnostic tests capacities&amp;R&amp;"Arial,Italic"WORKING DOCUMENT - NOT FOR DISTRIBUTION</oddHeader>
        <oddFooter>&amp;L&amp;P</oddFooter>
      </headerFooter>
    </customSheetView>
    <customSheetView guid="{F20950B5-8E18-4725-A4D5-C46AEC554D85}" fitToPage="1" showRuler="0">
      <selection activeCell="E15" sqref="E15"/>
      <pageMargins left="0.19685039370078741" right="0.19685039370078741" top="0.98425196850393704" bottom="0.78740157480314965" header="0.51181102362204722" footer="0.39370078740157483"/>
      <pageSetup paperSize="9" scale="82" fitToHeight="62" orientation="landscape" r:id="rId2"/>
      <headerFooter alignWithMargins="0">
        <oddHeader>&amp;LAnnex 2 - LAQ - Diagnostic tests capacities&amp;R&amp;"Arial,Italic"WORKING DOCUMENT - NOT FOR DISTRIBUTION</oddHeader>
        <oddFooter>&amp;L&amp;P</oddFooter>
      </headerFooter>
    </customSheetView>
    <customSheetView guid="{23E97C69-870E-4B81-B9F8-7E314BCA18CA}" showPageBreaks="1" fitToPage="1" printArea="1" showRuler="0" topLeftCell="E1">
      <selection activeCell="T22" sqref="T22"/>
      <pageMargins left="0.19685039370078741" right="0.19685039370078741" top="0.98425196850393704" bottom="0.78740157480314965" header="0.51181102362204722" footer="0.39370078740157483"/>
      <pageSetup paperSize="9" scale="66" fitToHeight="62" orientation="landscape" r:id="rId3"/>
      <headerFooter alignWithMargins="0">
        <oddHeader>&amp;LAnnex 2 - LAQ - Diagnostic tests capacities&amp;R&amp;"Arial,Italic"WORKING DOCUMENT - NOT FOR DISTRIBUTION</oddHeader>
        <oddFooter>&amp;L&amp;P</oddFooter>
      </headerFooter>
    </customSheetView>
  </customSheetViews>
  <mergeCells count="9">
    <mergeCell ref="F4:H4"/>
    <mergeCell ref="AB30:AE30"/>
    <mergeCell ref="Q30:S30"/>
    <mergeCell ref="W30:X30"/>
    <mergeCell ref="Z30:AA30"/>
    <mergeCell ref="H30:I30"/>
    <mergeCell ref="J30:K30"/>
    <mergeCell ref="L30:M30"/>
    <mergeCell ref="N30:P30"/>
  </mergeCells>
  <phoneticPr fontId="1" type="noConversion"/>
  <dataValidations count="4">
    <dataValidation type="whole" allowBlank="1" showInputMessage="1" showErrorMessage="1" sqref="F32:F232">
      <formula1>0</formula1>
      <formula2>1E+44</formula2>
    </dataValidation>
    <dataValidation type="list" allowBlank="1" showInputMessage="1" showErrorMessage="1" sqref="C32:C232">
      <formula1>$C$6:$C$24</formula1>
    </dataValidation>
    <dataValidation type="list" allowBlank="1" showInputMessage="1" showErrorMessage="1" sqref="G32:S232">
      <formula1>$K$1:$K$4</formula1>
    </dataValidation>
    <dataValidation type="list" allowBlank="1" showInputMessage="1" showErrorMessage="1" sqref="D32:D232">
      <formula1>$F$6:$F$16</formula1>
    </dataValidation>
  </dataValidations>
  <pageMargins left="0.19685039370078741" right="0.19685039370078741" top="0.98425196850393704" bottom="0.78740157480314965" header="0.51181102362204722" footer="0.39370078740157483"/>
  <pageSetup paperSize="9" scale="64" fitToHeight="62" orientation="landscape" r:id="rId4"/>
  <headerFooter alignWithMargins="0">
    <oddHeader>&amp;LAnnex 2: LAT/Facility - Laboratory testing performance</oddHeader>
  </headerFooter>
  <ignoredErrors>
    <ignoredError sqref="A33:A232 A1" numberStoredAsText="1"/>
  </ignoredError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153AC891E36B645A61EF268872D6215" ma:contentTypeVersion="0" ma:contentTypeDescription="Create a new document." ma:contentTypeScope="" ma:versionID="1e43dfd0af4d646fd413bf7339d5c50a">
  <xsd:schema xmlns:xsd="http://www.w3.org/2001/XMLSchema" xmlns:xs="http://www.w3.org/2001/XMLSchema" xmlns:p="http://schemas.microsoft.com/office/2006/metadata/properties" xmlns:ns2="81416760-5741-49b7-a127-697575f066b4" targetNamespace="http://schemas.microsoft.com/office/2006/metadata/properties" ma:root="true" ma:fieldsID="07f73a0ce877d3da9320de6f15e857f9" ns2:_="">
    <xsd:import namespace="81416760-5741-49b7-a127-697575f066b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16760-5741-49b7-a127-697575f066b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350D0D-E39A-4B99-9FBC-AA755A10F82D}">
  <ds:schemaRefs>
    <ds:schemaRef ds:uri="http://schemas.microsoft.com/sharepoint/events"/>
  </ds:schemaRefs>
</ds:datastoreItem>
</file>

<file path=customXml/itemProps2.xml><?xml version="1.0" encoding="utf-8"?>
<ds:datastoreItem xmlns:ds="http://schemas.openxmlformats.org/officeDocument/2006/customXml" ds:itemID="{E22FBF67-867E-4262-B1E8-4A478BBE6A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16760-5741-49b7-a127-697575f066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9DA1AD-1101-4396-ABC3-182F652A31AC}">
  <ds:schemaRefs>
    <ds:schemaRef ds:uri="http://schemas.microsoft.com/sharepoint/v3/contenttype/forms"/>
  </ds:schemaRefs>
</ds:datastoreItem>
</file>

<file path=customXml/itemProps4.xml><?xml version="1.0" encoding="utf-8"?>
<ds:datastoreItem xmlns:ds="http://schemas.openxmlformats.org/officeDocument/2006/customXml" ds:itemID="{3A004DDC-7454-4808-8665-0FC78BDF9DC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29</vt:i4>
      </vt:variant>
    </vt:vector>
  </HeadingPairs>
  <TitlesOfParts>
    <vt:vector size="47" baseType="lpstr">
      <vt:lpstr>Cover</vt:lpstr>
      <vt:lpstr>Lab</vt:lpstr>
      <vt:lpstr>1.Orga</vt:lpstr>
      <vt:lpstr>2.Docs</vt:lpstr>
      <vt:lpstr>3.Specimen</vt:lpstr>
      <vt:lpstr>4.Data</vt:lpstr>
      <vt:lpstr>5.Reagents</vt:lpstr>
      <vt:lpstr>6.Equip</vt:lpstr>
      <vt:lpstr>7.Testing</vt:lpstr>
      <vt:lpstr>8.Facilities</vt:lpstr>
      <vt:lpstr>9.HR</vt:lpstr>
      <vt:lpstr>10.Biorisk</vt:lpstr>
      <vt:lpstr>11.Public Health</vt:lpstr>
      <vt:lpstr>12.Gap Analysis</vt:lpstr>
      <vt:lpstr>Summary</vt:lpstr>
      <vt:lpstr>Language</vt:lpstr>
      <vt:lpstr>Export</vt:lpstr>
      <vt:lpstr>Acronyms</vt:lpstr>
      <vt:lpstr>'1.Orga'!Print_Area</vt:lpstr>
      <vt:lpstr>'10.Biorisk'!Print_Area</vt:lpstr>
      <vt:lpstr>'11.Public Health'!Print_Area</vt:lpstr>
      <vt:lpstr>'12.Gap Analysis'!Print_Area</vt:lpstr>
      <vt:lpstr>'2.Docs'!Print_Area</vt:lpstr>
      <vt:lpstr>'3.Specimen'!Print_Area</vt:lpstr>
      <vt:lpstr>'4.Data'!Print_Area</vt:lpstr>
      <vt:lpstr>'5.Reagents'!Print_Area</vt:lpstr>
      <vt:lpstr>'6.Equip'!Print_Area</vt:lpstr>
      <vt:lpstr>'7.Testing'!Print_Area</vt:lpstr>
      <vt:lpstr>'8.Facilities'!Print_Area</vt:lpstr>
      <vt:lpstr>'9.HR'!Print_Area</vt:lpstr>
      <vt:lpstr>Acronyms!Print_Area</vt:lpstr>
      <vt:lpstr>Cover!Print_Area</vt:lpstr>
      <vt:lpstr>Lab!Print_Area</vt:lpstr>
      <vt:lpstr>Language!Print_Area</vt:lpstr>
      <vt:lpstr>Summary!Print_Area</vt:lpstr>
      <vt:lpstr>'1.Orga'!Print_Titles</vt:lpstr>
      <vt:lpstr>'10.Biorisk'!Print_Titles</vt:lpstr>
      <vt:lpstr>'11.Public Health'!Print_Titles</vt:lpstr>
      <vt:lpstr>'2.Docs'!Print_Titles</vt:lpstr>
      <vt:lpstr>'3.Specimen'!Print_Titles</vt:lpstr>
      <vt:lpstr>'4.Data'!Print_Titles</vt:lpstr>
      <vt:lpstr>'5.Reagents'!Print_Titles</vt:lpstr>
      <vt:lpstr>'6.Equip'!Print_Titles</vt:lpstr>
      <vt:lpstr>'7.Testing'!Print_Titles</vt:lpstr>
      <vt:lpstr>'8.Facilities'!Print_Titles</vt:lpstr>
      <vt:lpstr>'9.HR'!Print_Titles</vt:lpstr>
      <vt:lpstr>Language!Print_Titles</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dolmazonv</dc:creator>
  <cp:lastModifiedBy>Kelly, Suzanne Louise</cp:lastModifiedBy>
  <cp:lastPrinted>2012-04-24T14:46:34Z</cp:lastPrinted>
  <dcterms:created xsi:type="dcterms:W3CDTF">2010-01-12T16:35:45Z</dcterms:created>
  <dcterms:modified xsi:type="dcterms:W3CDTF">2021-04-20T21:09:20Z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-1372407444</vt:i4>
  </property>
  <property fmtid="{D5CDD505-2E9C-101B-9397-08002B2CF9AE}" pid="4" name="_EmailSubject">
    <vt:lpwstr>IHR web update</vt:lpwstr>
  </property>
  <property fmtid="{D5CDD505-2E9C-101B-9397-08002B2CF9AE}" pid="5" name="_AuthorEmail">
    <vt:lpwstr>nilssonb@who.int</vt:lpwstr>
  </property>
  <property fmtid="{D5CDD505-2E9C-101B-9397-08002B2CF9AE}" pid="6" name="_AuthorEmailDisplayName">
    <vt:lpwstr>Nilsson, Bjorg</vt:lpwstr>
  </property>
  <property fmtid="{D5CDD505-2E9C-101B-9397-08002B2CF9AE}" pid="7" name="_ReviewingToolsShownOnce">
    <vt:lpwstr/>
  </property>
</Properties>
</file>